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аннуитет 1 год" sheetId="1" r:id="rId1"/>
    <sheet name="аннуитет 2 года " sheetId="2" r:id="rId2"/>
    <sheet name="аннуитет 3 года" sheetId="3" r:id="rId3"/>
    <sheet name="аннуитет 4 лет" sheetId="4" r:id="rId4"/>
    <sheet name="аннуитет 5 лет" sheetId="5" r:id="rId5"/>
  </sheets>
  <definedNames/>
  <calcPr fullCalcOnLoad="1"/>
</workbook>
</file>

<file path=xl/sharedStrings.xml><?xml version="1.0" encoding="utf-8"?>
<sst xmlns="http://schemas.openxmlformats.org/spreadsheetml/2006/main" count="85" uniqueCount="17">
  <si>
    <t>Входящие данные</t>
  </si>
  <si>
    <t>Выходные данные</t>
  </si>
  <si>
    <t>Стоимость ТС</t>
  </si>
  <si>
    <t>Платеж</t>
  </si>
  <si>
    <t>Размер кредита</t>
  </si>
  <si>
    <t>%% осн. Долга на конец периода</t>
  </si>
  <si>
    <t>Остаток на конец периода</t>
  </si>
  <si>
    <t>Ставка,годов</t>
  </si>
  <si>
    <t>Комиссия единовременная</t>
  </si>
  <si>
    <t>Месяц</t>
  </si>
  <si>
    <t>Проценты</t>
  </si>
  <si>
    <t>Основной долг</t>
  </si>
  <si>
    <t>Остаток</t>
  </si>
  <si>
    <t>Первоначальный взнос</t>
  </si>
  <si>
    <t>Комиссия за б/н перевод</t>
  </si>
  <si>
    <t>Ежемесячный платеж</t>
  </si>
  <si>
    <t>Срок кредитования (мес)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</si>
</sst>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0.0%"/>
    <numFmt numFmtId="166" formatCode="0.0"/>
    <numFmt numFmtId="167" formatCode="0.000"/>
    <numFmt numFmtId="168" formatCode="0.000%"/>
    <numFmt numFmtId="169" formatCode="0.000000"/>
    <numFmt numFmtId="170" formatCode="0.00000"/>
    <numFmt numFmtId="171" formatCode="0.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9" fontId="4" fillId="2" borderId="1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2" fontId="4" fillId="2" borderId="1" xfId="0" applyNumberFormat="1" applyFont="1" applyFill="1" applyBorder="1" applyAlignment="1">
      <alignment/>
    </xf>
    <xf numFmtId="0" fontId="0" fillId="3" borderId="1" xfId="0" applyFill="1" applyBorder="1" applyAlignment="1">
      <alignment horizontal="right"/>
    </xf>
    <xf numFmtId="10" fontId="4" fillId="0" borderId="2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177" fontId="4" fillId="0" borderId="0" xfId="0" applyNumberFormat="1" applyFont="1" applyAlignment="1">
      <alignment/>
    </xf>
    <xf numFmtId="0" fontId="0" fillId="3" borderId="4" xfId="0" applyFill="1" applyBorder="1" applyAlignment="1">
      <alignment/>
    </xf>
    <xf numFmtId="0" fontId="0" fillId="3" borderId="4" xfId="0" applyFill="1" applyBorder="1" applyAlignment="1">
      <alignment horizontal="right"/>
    </xf>
    <xf numFmtId="0" fontId="4" fillId="4" borderId="1" xfId="0" applyFont="1" applyFill="1" applyBorder="1" applyAlignment="1">
      <alignment/>
    </xf>
    <xf numFmtId="0" fontId="4" fillId="5" borderId="1" xfId="0" applyFont="1" applyFill="1" applyBorder="1" applyAlignment="1">
      <alignment wrapText="1"/>
    </xf>
    <xf numFmtId="1" fontId="4" fillId="5" borderId="1" xfId="0" applyNumberFormat="1" applyFont="1" applyFill="1" applyBorder="1" applyAlignment="1">
      <alignment/>
    </xf>
    <xf numFmtId="0" fontId="4" fillId="4" borderId="1" xfId="0" applyFont="1" applyFill="1" applyBorder="1" applyAlignment="1">
      <alignment wrapText="1"/>
    </xf>
    <xf numFmtId="9" fontId="4" fillId="4" borderId="1" xfId="0" applyNumberFormat="1" applyFont="1" applyFill="1" applyBorder="1" applyAlignment="1">
      <alignment/>
    </xf>
    <xf numFmtId="1" fontId="4" fillId="2" borderId="1" xfId="0" applyNumberFormat="1" applyFont="1" applyFill="1" applyBorder="1" applyAlignment="1">
      <alignment/>
    </xf>
    <xf numFmtId="10" fontId="4" fillId="4" borderId="1" xfId="0" applyNumberFormat="1" applyFont="1" applyFill="1" applyBorder="1" applyAlignment="1">
      <alignment/>
    </xf>
    <xf numFmtId="2" fontId="4" fillId="4" borderId="1" xfId="0" applyNumberFormat="1" applyFont="1" applyFill="1" applyBorder="1" applyAlignment="1">
      <alignment/>
    </xf>
    <xf numFmtId="0" fontId="4" fillId="4" borderId="0" xfId="0" applyFont="1" applyFill="1" applyAlignment="1">
      <alignment/>
    </xf>
    <xf numFmtId="0" fontId="0" fillId="2" borderId="1" xfId="0" applyFill="1" applyBorder="1" applyAlignment="1">
      <alignment horizontal="left"/>
    </xf>
    <xf numFmtId="164" fontId="0" fillId="2" borderId="1" xfId="0" applyNumberFormat="1" applyFill="1" applyBorder="1" applyAlignment="1">
      <alignment horizontal="right"/>
    </xf>
    <xf numFmtId="10" fontId="0" fillId="2" borderId="1" xfId="19" applyNumberFormat="1" applyFill="1" applyBorder="1" applyAlignment="1">
      <alignment horizontal="right"/>
    </xf>
    <xf numFmtId="0" fontId="5" fillId="2" borderId="5" xfId="0" applyFont="1" applyFill="1" applyBorder="1" applyAlignment="1">
      <alignment wrapText="1"/>
    </xf>
    <xf numFmtId="10" fontId="5" fillId="2" borderId="6" xfId="19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/>
    </xf>
    <xf numFmtId="0" fontId="0" fillId="6" borderId="1" xfId="0" applyFill="1" applyBorder="1" applyAlignment="1">
      <alignment horizontal="left"/>
    </xf>
    <xf numFmtId="1" fontId="0" fillId="6" borderId="1" xfId="0" applyNumberFormat="1" applyFill="1" applyBorder="1" applyAlignment="1">
      <alignment horizontal="right"/>
    </xf>
    <xf numFmtId="0" fontId="0" fillId="6" borderId="1" xfId="0" applyFill="1" applyBorder="1" applyAlignment="1">
      <alignment/>
    </xf>
    <xf numFmtId="10" fontId="0" fillId="6" borderId="1" xfId="0" applyNumberFormat="1" applyFill="1" applyBorder="1" applyAlignment="1">
      <alignment horizontal="right"/>
    </xf>
    <xf numFmtId="0" fontId="0" fillId="6" borderId="7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3"/>
  <sheetViews>
    <sheetView tabSelected="1" workbookViewId="0" topLeftCell="A1">
      <selection activeCell="F19" sqref="F19"/>
    </sheetView>
  </sheetViews>
  <sheetFormatPr defaultColWidth="9.00390625" defaultRowHeight="12.75"/>
  <cols>
    <col min="1" max="1" width="24.625" style="12" customWidth="1"/>
    <col min="2" max="2" width="14.125" style="12" customWidth="1"/>
    <col min="3" max="3" width="11.00390625" style="0" customWidth="1"/>
    <col min="4" max="4" width="17.00390625" style="0" customWidth="1"/>
    <col min="5" max="5" width="12.375" style="0" customWidth="1"/>
    <col min="6" max="6" width="12.25390625" style="0" bestFit="1" customWidth="1"/>
  </cols>
  <sheetData>
    <row r="2" spans="1:4" ht="12.75">
      <c r="A2" s="1" t="s">
        <v>0</v>
      </c>
      <c r="B2" s="1"/>
      <c r="C2" s="2"/>
      <c r="D2" s="2" t="s">
        <v>1</v>
      </c>
    </row>
    <row r="3" spans="1:5" ht="12.75">
      <c r="A3" s="21" t="s">
        <v>2</v>
      </c>
      <c r="B3" s="21">
        <v>300000</v>
      </c>
      <c r="C3" s="2"/>
      <c r="D3" s="30" t="s">
        <v>3</v>
      </c>
      <c r="E3" s="31">
        <f>PMT(C8,B10,-B5,B7)</f>
        <v>23800.12278144622</v>
      </c>
    </row>
    <row r="4" spans="1:5" ht="12.75">
      <c r="A4" s="24" t="s">
        <v>13</v>
      </c>
      <c r="B4" s="25">
        <v>0.1</v>
      </c>
      <c r="C4" s="2"/>
      <c r="D4" s="36"/>
      <c r="E4" s="37"/>
    </row>
    <row r="5" spans="1:5" ht="13.5" thickBot="1">
      <c r="A5" s="3" t="s">
        <v>4</v>
      </c>
      <c r="B5" s="26">
        <f>B3*(1-B4)</f>
        <v>270000</v>
      </c>
      <c r="C5" s="2"/>
      <c r="D5" s="38"/>
      <c r="E5" s="39"/>
    </row>
    <row r="6" spans="1:3" ht="27" customHeight="1" hidden="1">
      <c r="A6" s="4" t="s">
        <v>5</v>
      </c>
      <c r="B6" s="5">
        <v>0</v>
      </c>
      <c r="C6" s="2"/>
    </row>
    <row r="7" spans="1:5" ht="13.5" hidden="1" thickBot="1">
      <c r="A7" s="3" t="s">
        <v>6</v>
      </c>
      <c r="B7" s="7">
        <f>B5*B6</f>
        <v>0</v>
      </c>
      <c r="C7" s="2"/>
      <c r="D7" s="19"/>
      <c r="E7" s="20"/>
    </row>
    <row r="8" spans="1:5" ht="13.5" thickBot="1">
      <c r="A8" s="21" t="s">
        <v>7</v>
      </c>
      <c r="B8" s="27">
        <v>0.105</v>
      </c>
      <c r="C8" s="9">
        <f>B8/12</f>
        <v>0.008749999999999999</v>
      </c>
      <c r="D8" s="33"/>
      <c r="E8" s="34"/>
    </row>
    <row r="9" spans="1:5" ht="12.75">
      <c r="A9" s="21" t="s">
        <v>8</v>
      </c>
      <c r="B9" s="28">
        <v>7500</v>
      </c>
      <c r="C9" s="10"/>
      <c r="D9" s="40"/>
      <c r="E9" s="40"/>
    </row>
    <row r="10" spans="1:5" ht="24" customHeight="1">
      <c r="A10" s="22" t="s">
        <v>16</v>
      </c>
      <c r="B10" s="23">
        <v>12</v>
      </c>
      <c r="C10" s="11"/>
      <c r="D10" s="38"/>
      <c r="E10" s="38"/>
    </row>
    <row r="11" spans="1:4" ht="12.75">
      <c r="A11" s="29" t="s">
        <v>14</v>
      </c>
      <c r="B11" s="29">
        <v>150</v>
      </c>
      <c r="D11" s="2"/>
    </row>
    <row r="12" spans="1:4" ht="12.75">
      <c r="A12" s="1"/>
      <c r="B12" s="13"/>
      <c r="C12" s="14"/>
      <c r="D12" s="2"/>
    </row>
    <row r="13" spans="1:5" ht="12.75">
      <c r="A13" s="12" t="s">
        <v>9</v>
      </c>
      <c r="B13" s="12" t="s">
        <v>3</v>
      </c>
      <c r="C13" t="s">
        <v>10</v>
      </c>
      <c r="D13" t="s">
        <v>11</v>
      </c>
      <c r="E13" t="s">
        <v>12</v>
      </c>
    </row>
    <row r="14" spans="1:5" ht="12.75">
      <c r="A14" s="18">
        <v>39234</v>
      </c>
      <c r="E14" s="15">
        <f>B5</f>
        <v>270000</v>
      </c>
    </row>
    <row r="15" spans="1:5" ht="12.75">
      <c r="A15" s="18">
        <v>39264</v>
      </c>
      <c r="B15" s="16">
        <f aca="true" t="shared" si="0" ref="B15:B25">$E$3</f>
        <v>23800.12278144622</v>
      </c>
      <c r="C15" s="17">
        <f>ROUND(E14*$B$8*30.4/365,2)</f>
        <v>2361.21</v>
      </c>
      <c r="D15" s="17">
        <f aca="true" t="shared" si="1" ref="D15:D26">B15-C15</f>
        <v>21438.912781446223</v>
      </c>
      <c r="E15" s="17">
        <f aca="true" t="shared" si="2" ref="E15:E26">E14-D15</f>
        <v>248561.0872185538</v>
      </c>
    </row>
    <row r="16" spans="1:5" ht="12.75">
      <c r="A16" s="18">
        <v>39295</v>
      </c>
      <c r="B16" s="16">
        <f t="shared" si="0"/>
        <v>23800.12278144622</v>
      </c>
      <c r="C16" s="17">
        <f aca="true" t="shared" si="3" ref="C16:C26">ROUND(E15*$B$8*30.4/365,2)</f>
        <v>2173.72</v>
      </c>
      <c r="D16" s="17">
        <f t="shared" si="1"/>
        <v>21626.40278144622</v>
      </c>
      <c r="E16" s="17">
        <f t="shared" si="2"/>
        <v>226934.68443710756</v>
      </c>
    </row>
    <row r="17" spans="1:5" ht="12.75">
      <c r="A17" s="18">
        <v>39326</v>
      </c>
      <c r="B17" s="16">
        <f t="shared" si="0"/>
        <v>23800.12278144622</v>
      </c>
      <c r="C17" s="17">
        <f t="shared" si="3"/>
        <v>1984.59</v>
      </c>
      <c r="D17" s="17">
        <f t="shared" si="1"/>
        <v>21815.53278144622</v>
      </c>
      <c r="E17" s="17">
        <f t="shared" si="2"/>
        <v>205119.15165566135</v>
      </c>
    </row>
    <row r="18" spans="1:5" ht="12.75">
      <c r="A18" s="18">
        <v>39356</v>
      </c>
      <c r="B18" s="16">
        <f t="shared" si="0"/>
        <v>23800.12278144622</v>
      </c>
      <c r="C18" s="17">
        <f t="shared" si="3"/>
        <v>1793.81</v>
      </c>
      <c r="D18" s="17">
        <f t="shared" si="1"/>
        <v>22006.31278144622</v>
      </c>
      <c r="E18" s="17">
        <f t="shared" si="2"/>
        <v>183112.83887421514</v>
      </c>
    </row>
    <row r="19" spans="1:5" ht="12.75">
      <c r="A19" s="18">
        <v>39387</v>
      </c>
      <c r="B19" s="16">
        <f t="shared" si="0"/>
        <v>23800.12278144622</v>
      </c>
      <c r="C19" s="17">
        <f t="shared" si="3"/>
        <v>1601.36</v>
      </c>
      <c r="D19" s="17">
        <f t="shared" si="1"/>
        <v>22198.76278144622</v>
      </c>
      <c r="E19" s="17">
        <f t="shared" si="2"/>
        <v>160914.07609276893</v>
      </c>
    </row>
    <row r="20" spans="1:5" ht="12.75">
      <c r="A20" s="18">
        <v>39417</v>
      </c>
      <c r="B20" s="16">
        <f t="shared" si="0"/>
        <v>23800.12278144622</v>
      </c>
      <c r="C20" s="17">
        <f t="shared" si="3"/>
        <v>1407.23</v>
      </c>
      <c r="D20" s="17">
        <f t="shared" si="1"/>
        <v>22392.892781446222</v>
      </c>
      <c r="E20" s="17">
        <f t="shared" si="2"/>
        <v>138521.1833113227</v>
      </c>
    </row>
    <row r="21" spans="1:5" ht="12.75">
      <c r="A21" s="18">
        <v>39448</v>
      </c>
      <c r="B21" s="16">
        <f t="shared" si="0"/>
        <v>23800.12278144622</v>
      </c>
      <c r="C21" s="17">
        <f t="shared" si="3"/>
        <v>1211.4</v>
      </c>
      <c r="D21" s="17">
        <f t="shared" si="1"/>
        <v>22588.72278144622</v>
      </c>
      <c r="E21" s="17">
        <f t="shared" si="2"/>
        <v>115932.46052987648</v>
      </c>
    </row>
    <row r="22" spans="1:5" ht="12.75">
      <c r="A22" s="18">
        <v>39479</v>
      </c>
      <c r="B22" s="16">
        <f t="shared" si="0"/>
        <v>23800.12278144622</v>
      </c>
      <c r="C22" s="17">
        <f t="shared" si="3"/>
        <v>1013.85</v>
      </c>
      <c r="D22" s="17">
        <f t="shared" si="1"/>
        <v>22786.272781446223</v>
      </c>
      <c r="E22" s="17">
        <f t="shared" si="2"/>
        <v>93146.18774843025</v>
      </c>
    </row>
    <row r="23" spans="1:5" ht="12.75">
      <c r="A23" s="18">
        <v>39508</v>
      </c>
      <c r="B23" s="16">
        <f t="shared" si="0"/>
        <v>23800.12278144622</v>
      </c>
      <c r="C23" s="17">
        <f t="shared" si="3"/>
        <v>814.58</v>
      </c>
      <c r="D23" s="17">
        <f t="shared" si="1"/>
        <v>22985.54278144622</v>
      </c>
      <c r="E23" s="17">
        <f t="shared" si="2"/>
        <v>70160.64496698404</v>
      </c>
    </row>
    <row r="24" spans="1:5" ht="12.75">
      <c r="A24" s="18">
        <v>39539</v>
      </c>
      <c r="B24" s="16">
        <f t="shared" si="0"/>
        <v>23800.12278144622</v>
      </c>
      <c r="C24" s="17">
        <f t="shared" si="3"/>
        <v>613.57</v>
      </c>
      <c r="D24" s="17">
        <f t="shared" si="1"/>
        <v>23186.552781446222</v>
      </c>
      <c r="E24" s="17">
        <f t="shared" si="2"/>
        <v>46974.09218553781</v>
      </c>
    </row>
    <row r="25" spans="1:5" ht="12.75">
      <c r="A25" s="18">
        <v>39569</v>
      </c>
      <c r="B25" s="16">
        <f t="shared" si="0"/>
        <v>23800.12278144622</v>
      </c>
      <c r="C25" s="17">
        <f t="shared" si="3"/>
        <v>410.8</v>
      </c>
      <c r="D25" s="17">
        <f t="shared" si="1"/>
        <v>23389.322781446223</v>
      </c>
      <c r="E25" s="17">
        <f t="shared" si="2"/>
        <v>23584.76940409159</v>
      </c>
    </row>
    <row r="26" spans="1:5" ht="12.75">
      <c r="A26" s="18">
        <v>39600</v>
      </c>
      <c r="B26" s="16">
        <f>E25+C26</f>
        <v>23791.01940409159</v>
      </c>
      <c r="C26" s="17">
        <f t="shared" si="3"/>
        <v>206.25</v>
      </c>
      <c r="D26" s="17">
        <f t="shared" si="1"/>
        <v>23584.76940409159</v>
      </c>
      <c r="E26" s="17">
        <f t="shared" si="2"/>
        <v>0</v>
      </c>
    </row>
    <row r="27" spans="1:5" ht="12.75">
      <c r="A27" s="18"/>
      <c r="B27" s="16"/>
      <c r="C27" s="17"/>
      <c r="D27" s="17"/>
      <c r="E27" s="17"/>
    </row>
    <row r="28" spans="1:5" ht="12.75">
      <c r="A28" s="18"/>
      <c r="B28" s="16"/>
      <c r="C28" s="17"/>
      <c r="D28" s="17"/>
      <c r="E28" s="17"/>
    </row>
    <row r="29" spans="1:5" ht="12.75">
      <c r="A29" s="18"/>
      <c r="B29" s="16"/>
      <c r="C29" s="17"/>
      <c r="D29" s="17"/>
      <c r="E29" s="17"/>
    </row>
    <row r="30" spans="1:5" ht="12.75">
      <c r="A30" s="18"/>
      <c r="B30" s="16"/>
      <c r="C30" s="17"/>
      <c r="D30" s="17"/>
      <c r="E30" s="17"/>
    </row>
    <row r="31" spans="1:5" ht="12.75">
      <c r="A31" s="18"/>
      <c r="B31" s="16"/>
      <c r="C31" s="17"/>
      <c r="D31" s="17"/>
      <c r="E31" s="17"/>
    </row>
    <row r="32" spans="1:5" ht="12.75">
      <c r="A32" s="18"/>
      <c r="B32" s="16"/>
      <c r="C32" s="17"/>
      <c r="D32" s="17"/>
      <c r="E32" s="17"/>
    </row>
    <row r="33" spans="1:5" ht="12.75">
      <c r="A33" s="18"/>
      <c r="B33" s="16"/>
      <c r="C33" s="17"/>
      <c r="D33" s="17"/>
      <c r="E33" s="17"/>
    </row>
    <row r="34" spans="1:5" ht="12.75">
      <c r="A34" s="18"/>
      <c r="B34" s="16"/>
      <c r="C34" s="17"/>
      <c r="D34" s="17"/>
      <c r="E34" s="17"/>
    </row>
    <row r="35" spans="1:5" ht="12.75">
      <c r="A35" s="18"/>
      <c r="B35" s="16"/>
      <c r="C35" s="17"/>
      <c r="D35" s="17"/>
      <c r="E35" s="17"/>
    </row>
    <row r="36" spans="1:5" ht="12.75">
      <c r="A36" s="18"/>
      <c r="B36" s="16"/>
      <c r="C36" s="17"/>
      <c r="D36" s="17"/>
      <c r="E36" s="17"/>
    </row>
    <row r="37" spans="1:5" ht="12.75">
      <c r="A37" s="18"/>
      <c r="B37" s="16"/>
      <c r="C37" s="17"/>
      <c r="D37" s="17"/>
      <c r="E37" s="17"/>
    </row>
    <row r="38" spans="1:5" ht="12.75">
      <c r="A38" s="18"/>
      <c r="B38" s="16"/>
      <c r="C38" s="17"/>
      <c r="D38" s="17"/>
      <c r="E38" s="17"/>
    </row>
    <row r="39" spans="1:5" ht="12.75">
      <c r="A39" s="18"/>
      <c r="B39" s="16"/>
      <c r="C39" s="17"/>
      <c r="D39" s="17"/>
      <c r="E39" s="17"/>
    </row>
    <row r="40" spans="1:5" ht="12.75">
      <c r="A40" s="18"/>
      <c r="B40" s="16"/>
      <c r="C40" s="17"/>
      <c r="D40" s="17"/>
      <c r="E40" s="17"/>
    </row>
    <row r="41" spans="1:5" ht="12.75">
      <c r="A41" s="18"/>
      <c r="B41" s="16"/>
      <c r="C41" s="17"/>
      <c r="D41" s="17"/>
      <c r="E41" s="17"/>
    </row>
    <row r="42" spans="1:5" ht="12.75">
      <c r="A42" s="18"/>
      <c r="B42" s="16"/>
      <c r="C42" s="17"/>
      <c r="D42" s="17"/>
      <c r="E42" s="17"/>
    </row>
    <row r="43" spans="1:5" ht="12.75">
      <c r="A43" s="18"/>
      <c r="B43" s="16"/>
      <c r="C43" s="17"/>
      <c r="D43" s="17"/>
      <c r="E43" s="17"/>
    </row>
    <row r="44" spans="1:5" ht="12.75">
      <c r="A44" s="18"/>
      <c r="B44" s="16"/>
      <c r="C44" s="17"/>
      <c r="D44" s="17"/>
      <c r="E44" s="17"/>
    </row>
    <row r="45" spans="1:5" ht="12.75">
      <c r="A45" s="18"/>
      <c r="B45" s="16"/>
      <c r="C45" s="17"/>
      <c r="D45" s="17"/>
      <c r="E45" s="17"/>
    </row>
    <row r="46" spans="1:5" ht="12.75">
      <c r="A46" s="18"/>
      <c r="B46" s="16"/>
      <c r="C46" s="17"/>
      <c r="D46" s="17"/>
      <c r="E46" s="17"/>
    </row>
    <row r="47" spans="1:5" ht="12.75">
      <c r="A47" s="18"/>
      <c r="B47" s="16"/>
      <c r="C47" s="17"/>
      <c r="D47" s="17"/>
      <c r="E47" s="17"/>
    </row>
    <row r="48" spans="1:5" ht="12.75">
      <c r="A48" s="18"/>
      <c r="B48" s="16"/>
      <c r="C48" s="17"/>
      <c r="D48" s="17"/>
      <c r="E48" s="17"/>
    </row>
    <row r="49" spans="1:5" ht="12.75">
      <c r="A49" s="18"/>
      <c r="B49" s="16"/>
      <c r="C49" s="17"/>
      <c r="D49" s="17"/>
      <c r="E49" s="17"/>
    </row>
    <row r="50" spans="1:5" ht="12.75">
      <c r="A50" s="18"/>
      <c r="B50" s="16"/>
      <c r="C50" s="17"/>
      <c r="D50" s="17"/>
      <c r="E50" s="17"/>
    </row>
    <row r="53" ht="12.75">
      <c r="C53" s="17">
        <f>SUM(C15:C50)</f>
        <v>15592.369999999999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3"/>
  <sheetViews>
    <sheetView workbookViewId="0" topLeftCell="A1">
      <selection activeCell="C17" sqref="C17"/>
    </sheetView>
  </sheetViews>
  <sheetFormatPr defaultColWidth="9.00390625" defaultRowHeight="12.75"/>
  <cols>
    <col min="1" max="1" width="24.625" style="12" customWidth="1"/>
    <col min="2" max="2" width="14.125" style="12" customWidth="1"/>
    <col min="3" max="3" width="11.00390625" style="0" customWidth="1"/>
    <col min="4" max="4" width="17.00390625" style="0" customWidth="1"/>
    <col min="5" max="5" width="12.375" style="0" customWidth="1"/>
    <col min="6" max="6" width="12.25390625" style="0" bestFit="1" customWidth="1"/>
  </cols>
  <sheetData>
    <row r="2" spans="1:4" ht="12.75">
      <c r="A2" s="1" t="s">
        <v>0</v>
      </c>
      <c r="B2" s="1"/>
      <c r="C2" s="2"/>
      <c r="D2" s="2" t="s">
        <v>1</v>
      </c>
    </row>
    <row r="3" spans="1:5" ht="12.75">
      <c r="A3" s="21" t="s">
        <v>2</v>
      </c>
      <c r="B3" s="21">
        <v>500000</v>
      </c>
      <c r="C3" s="2"/>
      <c r="D3" s="30" t="s">
        <v>3</v>
      </c>
      <c r="E3" s="31">
        <f>PMT(C8,B10,-B5,B7)</f>
        <v>21288.288705974704</v>
      </c>
    </row>
    <row r="4" spans="1:5" ht="12.75">
      <c r="A4" s="24" t="s">
        <v>13</v>
      </c>
      <c r="B4" s="25">
        <v>0.1</v>
      </c>
      <c r="C4" s="2"/>
      <c r="D4" s="36"/>
      <c r="E4" s="37"/>
    </row>
    <row r="5" spans="1:5" ht="13.5" thickBot="1">
      <c r="A5" s="3" t="s">
        <v>4</v>
      </c>
      <c r="B5" s="26">
        <f>B3*(1-B4)</f>
        <v>450000</v>
      </c>
      <c r="C5" s="2"/>
      <c r="D5" s="38"/>
      <c r="E5" s="39"/>
    </row>
    <row r="6" spans="1:4" ht="27" customHeight="1" hidden="1">
      <c r="A6" s="4" t="s">
        <v>5</v>
      </c>
      <c r="B6" s="5">
        <v>0</v>
      </c>
      <c r="C6" s="2"/>
      <c r="D6" s="6"/>
    </row>
    <row r="7" spans="1:4" ht="13.5" hidden="1" thickBot="1">
      <c r="A7" s="3" t="s">
        <v>6</v>
      </c>
      <c r="B7" s="7">
        <f>B5*B6</f>
        <v>0</v>
      </c>
      <c r="C7" s="2"/>
      <c r="D7" s="6"/>
    </row>
    <row r="8" spans="1:5" ht="13.5" thickBot="1">
      <c r="A8" s="21" t="s">
        <v>7</v>
      </c>
      <c r="B8" s="27">
        <v>0.125</v>
      </c>
      <c r="C8" s="9">
        <f>B8/12</f>
        <v>0.010416666666666666</v>
      </c>
      <c r="D8" s="33"/>
      <c r="E8" s="34"/>
    </row>
    <row r="9" spans="1:5" ht="12.75">
      <c r="A9" s="21" t="s">
        <v>8</v>
      </c>
      <c r="B9" s="28">
        <v>7500</v>
      </c>
      <c r="C9" s="10"/>
      <c r="D9" s="38"/>
      <c r="E9" s="38"/>
    </row>
    <row r="10" spans="1:5" ht="24" customHeight="1">
      <c r="A10" s="22" t="s">
        <v>16</v>
      </c>
      <c r="B10" s="23">
        <v>24</v>
      </c>
      <c r="C10" s="11"/>
      <c r="D10" s="38"/>
      <c r="E10" s="38"/>
    </row>
    <row r="11" spans="1:4" ht="12.75">
      <c r="A11" s="29" t="s">
        <v>14</v>
      </c>
      <c r="B11" s="29">
        <v>150</v>
      </c>
      <c r="D11" s="2"/>
    </row>
    <row r="12" spans="1:4" ht="12.75">
      <c r="A12" s="1"/>
      <c r="B12" s="13"/>
      <c r="C12" s="14"/>
      <c r="D12" s="2"/>
    </row>
    <row r="13" spans="1:5" ht="12.75">
      <c r="A13" s="12" t="s">
        <v>9</v>
      </c>
      <c r="B13" s="12" t="s">
        <v>3</v>
      </c>
      <c r="C13" t="s">
        <v>10</v>
      </c>
      <c r="D13" t="s">
        <v>11</v>
      </c>
      <c r="E13" t="s">
        <v>12</v>
      </c>
    </row>
    <row r="14" spans="1:5" ht="12.75">
      <c r="A14" s="18">
        <v>39234</v>
      </c>
      <c r="E14" s="15">
        <f>B5</f>
        <v>450000</v>
      </c>
    </row>
    <row r="15" spans="1:5" ht="12.75">
      <c r="A15" s="18">
        <v>39264</v>
      </c>
      <c r="B15" s="16">
        <f aca="true" t="shared" si="0" ref="B15:B37">$E$3</f>
        <v>21288.288705974704</v>
      </c>
      <c r="C15" s="17">
        <f>ROUND(E14*$B$8*30.4/365,2)</f>
        <v>4684.93</v>
      </c>
      <c r="D15" s="17">
        <f aca="true" t="shared" si="1" ref="D15:D38">B15-C15</f>
        <v>16603.358705974704</v>
      </c>
      <c r="E15" s="17">
        <f aca="true" t="shared" si="2" ref="E15:E38">E14-D15</f>
        <v>433396.6412940253</v>
      </c>
    </row>
    <row r="16" spans="1:5" ht="12.75">
      <c r="A16" s="18">
        <v>39295</v>
      </c>
      <c r="B16" s="16">
        <f t="shared" si="0"/>
        <v>21288.288705974704</v>
      </c>
      <c r="C16" s="17">
        <f aca="true" t="shared" si="3" ref="C16:C38">ROUND(E15*$B$8*30.4/365,2)</f>
        <v>4512.07</v>
      </c>
      <c r="D16" s="17">
        <f t="shared" si="1"/>
        <v>16776.218705974705</v>
      </c>
      <c r="E16" s="17">
        <f t="shared" si="2"/>
        <v>416620.4225880506</v>
      </c>
    </row>
    <row r="17" spans="1:5" ht="12.75">
      <c r="A17" s="18">
        <v>39326</v>
      </c>
      <c r="B17" s="16">
        <f t="shared" si="0"/>
        <v>21288.288705974704</v>
      </c>
      <c r="C17" s="17">
        <f t="shared" si="3"/>
        <v>4337.42</v>
      </c>
      <c r="D17" s="17">
        <f t="shared" si="1"/>
        <v>16950.868705974703</v>
      </c>
      <c r="E17" s="17">
        <f t="shared" si="2"/>
        <v>399669.5538820759</v>
      </c>
    </row>
    <row r="18" spans="1:5" ht="12.75">
      <c r="A18" s="18">
        <v>39356</v>
      </c>
      <c r="B18" s="16">
        <f t="shared" si="0"/>
        <v>21288.288705974704</v>
      </c>
      <c r="C18" s="17">
        <f t="shared" si="3"/>
        <v>4160.94</v>
      </c>
      <c r="D18" s="17">
        <f t="shared" si="1"/>
        <v>17127.348705974706</v>
      </c>
      <c r="E18" s="17">
        <f t="shared" si="2"/>
        <v>382542.2051761012</v>
      </c>
    </row>
    <row r="19" spans="1:5" ht="12.75">
      <c r="A19" s="18">
        <v>39387</v>
      </c>
      <c r="B19" s="16">
        <f t="shared" si="0"/>
        <v>21288.288705974704</v>
      </c>
      <c r="C19" s="17">
        <f t="shared" si="3"/>
        <v>3982.63</v>
      </c>
      <c r="D19" s="17">
        <f t="shared" si="1"/>
        <v>17305.658705974703</v>
      </c>
      <c r="E19" s="17">
        <f t="shared" si="2"/>
        <v>365236.5464701265</v>
      </c>
    </row>
    <row r="20" spans="1:5" ht="12.75">
      <c r="A20" s="18">
        <v>39417</v>
      </c>
      <c r="B20" s="16">
        <f t="shared" si="0"/>
        <v>21288.288705974704</v>
      </c>
      <c r="C20" s="17">
        <f t="shared" si="3"/>
        <v>3802.46</v>
      </c>
      <c r="D20" s="17">
        <f t="shared" si="1"/>
        <v>17485.828705974705</v>
      </c>
      <c r="E20" s="17">
        <f t="shared" si="2"/>
        <v>347750.7177641518</v>
      </c>
    </row>
    <row r="21" spans="1:5" ht="12.75">
      <c r="A21" s="18">
        <v>39448</v>
      </c>
      <c r="B21" s="16">
        <f t="shared" si="0"/>
        <v>21288.288705974704</v>
      </c>
      <c r="C21" s="17">
        <f t="shared" si="3"/>
        <v>3620.42</v>
      </c>
      <c r="D21" s="17">
        <f t="shared" si="1"/>
        <v>17667.868705974703</v>
      </c>
      <c r="E21" s="17">
        <f t="shared" si="2"/>
        <v>330082.8490581771</v>
      </c>
    </row>
    <row r="22" spans="1:5" ht="12.75">
      <c r="A22" s="18">
        <v>39479</v>
      </c>
      <c r="B22" s="16">
        <f t="shared" si="0"/>
        <v>21288.288705974704</v>
      </c>
      <c r="C22" s="17">
        <f t="shared" si="3"/>
        <v>3436.48</v>
      </c>
      <c r="D22" s="17">
        <f t="shared" si="1"/>
        <v>17851.808705974705</v>
      </c>
      <c r="E22" s="17">
        <f t="shared" si="2"/>
        <v>312231.04035220237</v>
      </c>
    </row>
    <row r="23" spans="1:5" ht="12.75">
      <c r="A23" s="18">
        <v>39508</v>
      </c>
      <c r="B23" s="16">
        <f t="shared" si="0"/>
        <v>21288.288705974704</v>
      </c>
      <c r="C23" s="17">
        <f t="shared" si="3"/>
        <v>3250.62</v>
      </c>
      <c r="D23" s="17">
        <f t="shared" si="1"/>
        <v>18037.668705974706</v>
      </c>
      <c r="E23" s="17">
        <f t="shared" si="2"/>
        <v>294193.37164622766</v>
      </c>
    </row>
    <row r="24" spans="1:5" ht="12.75">
      <c r="A24" s="18">
        <v>39539</v>
      </c>
      <c r="B24" s="16">
        <f t="shared" si="0"/>
        <v>21288.288705974704</v>
      </c>
      <c r="C24" s="17">
        <f t="shared" si="3"/>
        <v>3062.84</v>
      </c>
      <c r="D24" s="17">
        <f t="shared" si="1"/>
        <v>18225.448705974704</v>
      </c>
      <c r="E24" s="17">
        <f t="shared" si="2"/>
        <v>275967.92294025293</v>
      </c>
    </row>
    <row r="25" spans="1:5" ht="12.75">
      <c r="A25" s="18">
        <v>39569</v>
      </c>
      <c r="B25" s="16">
        <f t="shared" si="0"/>
        <v>21288.288705974704</v>
      </c>
      <c r="C25" s="17">
        <f t="shared" si="3"/>
        <v>2873.09</v>
      </c>
      <c r="D25" s="17">
        <f t="shared" si="1"/>
        <v>18415.198705974704</v>
      </c>
      <c r="E25" s="17">
        <f t="shared" si="2"/>
        <v>257552.72423427823</v>
      </c>
    </row>
    <row r="26" spans="1:5" ht="12.75">
      <c r="A26" s="18">
        <v>39600</v>
      </c>
      <c r="B26" s="16">
        <f t="shared" si="0"/>
        <v>21288.288705974704</v>
      </c>
      <c r="C26" s="17">
        <f t="shared" si="3"/>
        <v>2681.37</v>
      </c>
      <c r="D26" s="17">
        <f t="shared" si="1"/>
        <v>18606.918705974706</v>
      </c>
      <c r="E26" s="17">
        <f t="shared" si="2"/>
        <v>238945.80552830352</v>
      </c>
    </row>
    <row r="27" spans="1:5" ht="12.75">
      <c r="A27" s="18">
        <v>39630</v>
      </c>
      <c r="B27" s="16">
        <f t="shared" si="0"/>
        <v>21288.288705974704</v>
      </c>
      <c r="C27" s="17">
        <f t="shared" si="3"/>
        <v>2487.65</v>
      </c>
      <c r="D27" s="17">
        <f t="shared" si="1"/>
        <v>18800.638705974703</v>
      </c>
      <c r="E27" s="17">
        <f t="shared" si="2"/>
        <v>220145.1668223288</v>
      </c>
    </row>
    <row r="28" spans="1:5" ht="12.75">
      <c r="A28" s="18">
        <v>39661</v>
      </c>
      <c r="B28" s="16">
        <f t="shared" si="0"/>
        <v>21288.288705974704</v>
      </c>
      <c r="C28" s="17">
        <f t="shared" si="3"/>
        <v>2291.92</v>
      </c>
      <c r="D28" s="17">
        <f t="shared" si="1"/>
        <v>18996.368705974703</v>
      </c>
      <c r="E28" s="17">
        <f t="shared" si="2"/>
        <v>201148.7981163541</v>
      </c>
    </row>
    <row r="29" spans="1:5" ht="12.75">
      <c r="A29" s="18">
        <v>39692</v>
      </c>
      <c r="B29" s="16">
        <f t="shared" si="0"/>
        <v>21288.288705974704</v>
      </c>
      <c r="C29" s="17">
        <f t="shared" si="3"/>
        <v>2094.15</v>
      </c>
      <c r="D29" s="17">
        <f t="shared" si="1"/>
        <v>19194.138705974703</v>
      </c>
      <c r="E29" s="17">
        <f t="shared" si="2"/>
        <v>181954.6594103794</v>
      </c>
    </row>
    <row r="30" spans="1:5" ht="12.75">
      <c r="A30" s="18">
        <v>39722</v>
      </c>
      <c r="B30" s="16">
        <f t="shared" si="0"/>
        <v>21288.288705974704</v>
      </c>
      <c r="C30" s="17">
        <f t="shared" si="3"/>
        <v>1894.32</v>
      </c>
      <c r="D30" s="17">
        <f t="shared" si="1"/>
        <v>19393.968705974705</v>
      </c>
      <c r="E30" s="17">
        <f t="shared" si="2"/>
        <v>162560.6907044047</v>
      </c>
    </row>
    <row r="31" spans="1:5" ht="12.75">
      <c r="A31" s="18">
        <v>39753</v>
      </c>
      <c r="B31" s="16">
        <f t="shared" si="0"/>
        <v>21288.288705974704</v>
      </c>
      <c r="C31" s="17">
        <f t="shared" si="3"/>
        <v>1692.41</v>
      </c>
      <c r="D31" s="17">
        <f t="shared" si="1"/>
        <v>19595.878705974705</v>
      </c>
      <c r="E31" s="17">
        <f t="shared" si="2"/>
        <v>142964.81199843</v>
      </c>
    </row>
    <row r="32" spans="1:5" ht="12.75">
      <c r="A32" s="18">
        <v>39783</v>
      </c>
      <c r="B32" s="16">
        <f t="shared" si="0"/>
        <v>21288.288705974704</v>
      </c>
      <c r="C32" s="17">
        <f t="shared" si="3"/>
        <v>1488.4</v>
      </c>
      <c r="D32" s="17">
        <f t="shared" si="1"/>
        <v>19799.888705974703</v>
      </c>
      <c r="E32" s="17">
        <f t="shared" si="2"/>
        <v>123164.92329245529</v>
      </c>
    </row>
    <row r="33" spans="1:5" ht="12.75">
      <c r="A33" s="18">
        <v>39814</v>
      </c>
      <c r="B33" s="16">
        <f t="shared" si="0"/>
        <v>21288.288705974704</v>
      </c>
      <c r="C33" s="17">
        <f t="shared" si="3"/>
        <v>1282.26</v>
      </c>
      <c r="D33" s="17">
        <f t="shared" si="1"/>
        <v>20006.028705974706</v>
      </c>
      <c r="E33" s="17">
        <f t="shared" si="2"/>
        <v>103158.89458648059</v>
      </c>
    </row>
    <row r="34" spans="1:5" ht="12.75">
      <c r="A34" s="18">
        <v>39845</v>
      </c>
      <c r="B34" s="16">
        <f t="shared" si="0"/>
        <v>21288.288705974704</v>
      </c>
      <c r="C34" s="17">
        <f t="shared" si="3"/>
        <v>1073.98</v>
      </c>
      <c r="D34" s="17">
        <f t="shared" si="1"/>
        <v>20214.308705974705</v>
      </c>
      <c r="E34" s="17">
        <f t="shared" si="2"/>
        <v>82944.58588050588</v>
      </c>
    </row>
    <row r="35" spans="1:5" ht="12.75">
      <c r="A35" s="18">
        <v>39873</v>
      </c>
      <c r="B35" s="16">
        <f t="shared" si="0"/>
        <v>21288.288705974704</v>
      </c>
      <c r="C35" s="17">
        <f t="shared" si="3"/>
        <v>863.53</v>
      </c>
      <c r="D35" s="17">
        <f t="shared" si="1"/>
        <v>20424.758705974706</v>
      </c>
      <c r="E35" s="17">
        <f t="shared" si="2"/>
        <v>62519.82717453118</v>
      </c>
    </row>
    <row r="36" spans="1:5" ht="12.75">
      <c r="A36" s="18">
        <v>39904</v>
      </c>
      <c r="B36" s="16">
        <f t="shared" si="0"/>
        <v>21288.288705974704</v>
      </c>
      <c r="C36" s="17">
        <f t="shared" si="3"/>
        <v>650.89</v>
      </c>
      <c r="D36" s="17">
        <f t="shared" si="1"/>
        <v>20637.398705974705</v>
      </c>
      <c r="E36" s="17">
        <f t="shared" si="2"/>
        <v>41882.42846855648</v>
      </c>
    </row>
    <row r="37" spans="1:5" ht="12.75">
      <c r="A37" s="18">
        <v>39934</v>
      </c>
      <c r="B37" s="16">
        <f t="shared" si="0"/>
        <v>21288.288705974704</v>
      </c>
      <c r="C37" s="17">
        <f t="shared" si="3"/>
        <v>436.04</v>
      </c>
      <c r="D37" s="17">
        <f t="shared" si="1"/>
        <v>20852.248705974704</v>
      </c>
      <c r="E37" s="17">
        <f t="shared" si="2"/>
        <v>21030.179762581774</v>
      </c>
    </row>
    <row r="38" spans="1:5" ht="12.75">
      <c r="A38" s="18">
        <v>39965</v>
      </c>
      <c r="B38" s="16">
        <f>E37+C38</f>
        <v>21249.119762581773</v>
      </c>
      <c r="C38" s="17">
        <f t="shared" si="3"/>
        <v>218.94</v>
      </c>
      <c r="D38" s="17">
        <f t="shared" si="1"/>
        <v>21030.179762581774</v>
      </c>
      <c r="E38" s="17">
        <f t="shared" si="2"/>
        <v>0</v>
      </c>
    </row>
    <row r="39" spans="1:5" ht="12.75">
      <c r="A39" s="18"/>
      <c r="B39" s="16"/>
      <c r="C39" s="17"/>
      <c r="D39" s="17"/>
      <c r="E39" s="17"/>
    </row>
    <row r="40" spans="1:5" ht="12.75">
      <c r="A40" s="18"/>
      <c r="B40" s="16"/>
      <c r="C40" s="17"/>
      <c r="D40" s="17"/>
      <c r="E40" s="17"/>
    </row>
    <row r="41" spans="1:5" ht="12.75">
      <c r="A41" s="18"/>
      <c r="B41" s="16"/>
      <c r="C41" s="17"/>
      <c r="D41" s="17"/>
      <c r="E41" s="17"/>
    </row>
    <row r="42" spans="1:5" ht="12.75">
      <c r="A42" s="18"/>
      <c r="B42" s="16"/>
      <c r="C42" s="17"/>
      <c r="D42" s="17"/>
      <c r="E42" s="17"/>
    </row>
    <row r="43" spans="1:5" ht="12.75">
      <c r="A43" s="18"/>
      <c r="B43" s="16"/>
      <c r="C43" s="17"/>
      <c r="D43" s="17"/>
      <c r="E43" s="17"/>
    </row>
    <row r="44" spans="1:5" ht="12.75">
      <c r="A44" s="18"/>
      <c r="B44" s="16"/>
      <c r="C44" s="17"/>
      <c r="D44" s="17"/>
      <c r="E44" s="17"/>
    </row>
    <row r="45" spans="1:5" ht="12.75">
      <c r="A45" s="18"/>
      <c r="B45" s="16"/>
      <c r="C45" s="17"/>
      <c r="D45" s="17"/>
      <c r="E45" s="17"/>
    </row>
    <row r="46" spans="1:5" ht="12.75">
      <c r="A46" s="18"/>
      <c r="B46" s="16"/>
      <c r="C46" s="17"/>
      <c r="D46" s="17"/>
      <c r="E46" s="17"/>
    </row>
    <row r="47" spans="1:5" ht="12.75">
      <c r="A47" s="18"/>
      <c r="B47" s="16"/>
      <c r="C47" s="17"/>
      <c r="D47" s="17"/>
      <c r="E47" s="17"/>
    </row>
    <row r="48" spans="1:5" ht="12.75">
      <c r="A48" s="18"/>
      <c r="B48" s="16"/>
      <c r="C48" s="17"/>
      <c r="D48" s="17"/>
      <c r="E48" s="17"/>
    </row>
    <row r="49" spans="1:5" ht="12.75">
      <c r="A49" s="18"/>
      <c r="B49" s="16"/>
      <c r="C49" s="17"/>
      <c r="D49" s="17"/>
      <c r="E49" s="17"/>
    </row>
    <row r="50" spans="1:5" ht="12.75">
      <c r="A50" s="18"/>
      <c r="B50" s="16"/>
      <c r="C50" s="17"/>
      <c r="D50" s="17"/>
      <c r="E50" s="17"/>
    </row>
    <row r="53" ht="12.75">
      <c r="C53" s="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3"/>
  <sheetViews>
    <sheetView workbookViewId="0" topLeftCell="A1">
      <selection activeCell="C8" sqref="C8"/>
    </sheetView>
  </sheetViews>
  <sheetFormatPr defaultColWidth="9.00390625" defaultRowHeight="12.75"/>
  <cols>
    <col min="1" max="1" width="24.625" style="12" customWidth="1"/>
    <col min="2" max="2" width="14.125" style="12" customWidth="1"/>
    <col min="3" max="3" width="11.00390625" style="0" customWidth="1"/>
    <col min="4" max="4" width="17.00390625" style="0" customWidth="1"/>
    <col min="5" max="5" width="12.375" style="0" customWidth="1"/>
    <col min="6" max="6" width="12.25390625" style="0" bestFit="1" customWidth="1"/>
  </cols>
  <sheetData>
    <row r="2" spans="1:4" ht="12.75">
      <c r="A2" s="1" t="s">
        <v>0</v>
      </c>
      <c r="B2" s="1"/>
      <c r="C2" s="2"/>
      <c r="D2" s="2" t="s">
        <v>1</v>
      </c>
    </row>
    <row r="3" spans="1:5" ht="12.75">
      <c r="A3" s="21" t="s">
        <v>2</v>
      </c>
      <c r="B3" s="21">
        <v>500000</v>
      </c>
      <c r="C3" s="2"/>
      <c r="D3" s="30" t="s">
        <v>3</v>
      </c>
      <c r="E3" s="31">
        <f>PMT(C8,B10,-B5,B7)</f>
        <v>15054.131509522385</v>
      </c>
    </row>
    <row r="4" spans="1:5" ht="12.75">
      <c r="A4" s="24" t="s">
        <v>13</v>
      </c>
      <c r="B4" s="25">
        <v>0.1</v>
      </c>
      <c r="C4" s="2"/>
      <c r="D4" s="36"/>
      <c r="E4" s="37"/>
    </row>
    <row r="5" spans="1:5" ht="13.5" thickBot="1">
      <c r="A5" s="3" t="s">
        <v>4</v>
      </c>
      <c r="B5" s="26">
        <f>B3*(1-B4)</f>
        <v>450000</v>
      </c>
      <c r="C5" s="2"/>
      <c r="D5" s="38"/>
      <c r="E5" s="39"/>
    </row>
    <row r="6" spans="1:4" ht="27" customHeight="1" hidden="1">
      <c r="A6" s="4" t="s">
        <v>5</v>
      </c>
      <c r="B6" s="5">
        <v>0</v>
      </c>
      <c r="C6" s="2"/>
      <c r="D6" s="6"/>
    </row>
    <row r="7" spans="1:5" ht="13.5" hidden="1" thickBot="1">
      <c r="A7" s="3" t="s">
        <v>6</v>
      </c>
      <c r="B7" s="7">
        <f>B5*B6</f>
        <v>0</v>
      </c>
      <c r="C7" s="2"/>
      <c r="D7" s="6"/>
      <c r="E7" s="8"/>
    </row>
    <row r="8" spans="1:5" ht="13.5" thickBot="1">
      <c r="A8" s="21" t="s">
        <v>7</v>
      </c>
      <c r="B8" s="27">
        <v>0.125</v>
      </c>
      <c r="C8" s="9">
        <f>B8/12</f>
        <v>0.010416666666666666</v>
      </c>
      <c r="D8" s="33"/>
      <c r="E8" s="34"/>
    </row>
    <row r="9" spans="1:5" ht="12.75">
      <c r="A9" s="21" t="s">
        <v>8</v>
      </c>
      <c r="B9" s="28">
        <v>7500</v>
      </c>
      <c r="C9" s="10"/>
      <c r="D9" s="38"/>
      <c r="E9" s="38"/>
    </row>
    <row r="10" spans="1:5" ht="24" customHeight="1">
      <c r="A10" s="22" t="s">
        <v>16</v>
      </c>
      <c r="B10" s="23">
        <v>36</v>
      </c>
      <c r="C10" s="11"/>
      <c r="D10" s="38"/>
      <c r="E10" s="38"/>
    </row>
    <row r="11" spans="1:4" ht="12.75">
      <c r="A11" s="29" t="s">
        <v>14</v>
      </c>
      <c r="B11" s="29">
        <v>150</v>
      </c>
      <c r="D11" s="2"/>
    </row>
    <row r="12" spans="1:4" ht="12.75">
      <c r="A12" s="1"/>
      <c r="B12" s="13"/>
      <c r="C12" s="14"/>
      <c r="D12" s="2"/>
    </row>
    <row r="13" spans="1:5" ht="12.75">
      <c r="A13" s="12" t="s">
        <v>9</v>
      </c>
      <c r="B13" s="12" t="s">
        <v>3</v>
      </c>
      <c r="C13" t="s">
        <v>10</v>
      </c>
      <c r="D13" t="s">
        <v>11</v>
      </c>
      <c r="E13" t="s">
        <v>12</v>
      </c>
    </row>
    <row r="14" spans="1:5" ht="12.75">
      <c r="A14" s="18">
        <v>39234</v>
      </c>
      <c r="E14" s="15">
        <f>B5</f>
        <v>450000</v>
      </c>
    </row>
    <row r="15" spans="1:5" ht="12.75">
      <c r="A15" s="18">
        <v>39264</v>
      </c>
      <c r="B15" s="16">
        <f aca="true" t="shared" si="0" ref="B15:B49">$E$3</f>
        <v>15054.131509522385</v>
      </c>
      <c r="C15" s="17">
        <f>ROUND(E14*$B$8*30.4/365,2)</f>
        <v>4684.93</v>
      </c>
      <c r="D15" s="17">
        <f aca="true" t="shared" si="1" ref="D15:D50">B15-C15</f>
        <v>10369.201509522385</v>
      </c>
      <c r="E15" s="17">
        <f aca="true" t="shared" si="2" ref="E15:E50">E14-D15</f>
        <v>439630.7984904776</v>
      </c>
    </row>
    <row r="16" spans="1:5" ht="12.75">
      <c r="A16" s="18">
        <v>39295</v>
      </c>
      <c r="B16" s="16">
        <f t="shared" si="0"/>
        <v>15054.131509522385</v>
      </c>
      <c r="C16" s="17">
        <f aca="true" t="shared" si="3" ref="C16:C50">ROUND(E15*$B$8*30.4/365,2)</f>
        <v>4576.98</v>
      </c>
      <c r="D16" s="17">
        <f t="shared" si="1"/>
        <v>10477.151509522386</v>
      </c>
      <c r="E16" s="17">
        <f t="shared" si="2"/>
        <v>429153.6469809552</v>
      </c>
    </row>
    <row r="17" spans="1:5" ht="12.75">
      <c r="A17" s="18">
        <v>39326</v>
      </c>
      <c r="B17" s="16">
        <f t="shared" si="0"/>
        <v>15054.131509522385</v>
      </c>
      <c r="C17" s="17">
        <f t="shared" si="3"/>
        <v>4467.9</v>
      </c>
      <c r="D17" s="17">
        <f t="shared" si="1"/>
        <v>10586.231509522386</v>
      </c>
      <c r="E17" s="17">
        <f t="shared" si="2"/>
        <v>418567.41547143285</v>
      </c>
    </row>
    <row r="18" spans="1:5" ht="12.75">
      <c r="A18" s="18">
        <v>39356</v>
      </c>
      <c r="B18" s="16">
        <f t="shared" si="0"/>
        <v>15054.131509522385</v>
      </c>
      <c r="C18" s="17">
        <f t="shared" si="3"/>
        <v>4357.69</v>
      </c>
      <c r="D18" s="17">
        <f t="shared" si="1"/>
        <v>10696.441509522385</v>
      </c>
      <c r="E18" s="17">
        <f t="shared" si="2"/>
        <v>407870.97396191047</v>
      </c>
    </row>
    <row r="19" spans="1:5" ht="12.75">
      <c r="A19" s="18">
        <v>39387</v>
      </c>
      <c r="B19" s="16">
        <f t="shared" si="0"/>
        <v>15054.131509522385</v>
      </c>
      <c r="C19" s="17">
        <f t="shared" si="3"/>
        <v>4246.33</v>
      </c>
      <c r="D19" s="17">
        <f t="shared" si="1"/>
        <v>10807.801509522385</v>
      </c>
      <c r="E19" s="17">
        <f t="shared" si="2"/>
        <v>397063.1724523881</v>
      </c>
    </row>
    <row r="20" spans="1:5" ht="12.75">
      <c r="A20" s="18">
        <v>39417</v>
      </c>
      <c r="B20" s="16">
        <f t="shared" si="0"/>
        <v>15054.131509522385</v>
      </c>
      <c r="C20" s="17">
        <f t="shared" si="3"/>
        <v>4133.81</v>
      </c>
      <c r="D20" s="17">
        <f t="shared" si="1"/>
        <v>10920.321509522386</v>
      </c>
      <c r="E20" s="17">
        <f t="shared" si="2"/>
        <v>386142.8509428657</v>
      </c>
    </row>
    <row r="21" spans="1:5" ht="12.75">
      <c r="A21" s="18">
        <v>39448</v>
      </c>
      <c r="B21" s="16">
        <f t="shared" si="0"/>
        <v>15054.131509522385</v>
      </c>
      <c r="C21" s="17">
        <f t="shared" si="3"/>
        <v>4020.12</v>
      </c>
      <c r="D21" s="17">
        <f t="shared" si="1"/>
        <v>11034.011509522385</v>
      </c>
      <c r="E21" s="17">
        <f t="shared" si="2"/>
        <v>375108.8394333433</v>
      </c>
    </row>
    <row r="22" spans="1:5" ht="12.75">
      <c r="A22" s="18">
        <v>39479</v>
      </c>
      <c r="B22" s="16">
        <f t="shared" si="0"/>
        <v>15054.131509522385</v>
      </c>
      <c r="C22" s="17">
        <f t="shared" si="3"/>
        <v>3905.24</v>
      </c>
      <c r="D22" s="17">
        <f t="shared" si="1"/>
        <v>11148.891509522386</v>
      </c>
      <c r="E22" s="17">
        <f t="shared" si="2"/>
        <v>363959.94792382093</v>
      </c>
    </row>
    <row r="23" spans="1:5" ht="12.75">
      <c r="A23" s="18">
        <v>39508</v>
      </c>
      <c r="B23" s="16">
        <f t="shared" si="0"/>
        <v>15054.131509522385</v>
      </c>
      <c r="C23" s="17">
        <f t="shared" si="3"/>
        <v>3789.17</v>
      </c>
      <c r="D23" s="17">
        <f t="shared" si="1"/>
        <v>11264.961509522385</v>
      </c>
      <c r="E23" s="17">
        <f t="shared" si="2"/>
        <v>352694.98641429853</v>
      </c>
    </row>
    <row r="24" spans="1:5" ht="12.75">
      <c r="A24" s="18">
        <v>39539</v>
      </c>
      <c r="B24" s="16">
        <f t="shared" si="0"/>
        <v>15054.131509522385</v>
      </c>
      <c r="C24" s="17">
        <f t="shared" si="3"/>
        <v>3671.89</v>
      </c>
      <c r="D24" s="17">
        <f t="shared" si="1"/>
        <v>11382.241509522386</v>
      </c>
      <c r="E24" s="17">
        <f t="shared" si="2"/>
        <v>341312.74490477616</v>
      </c>
    </row>
    <row r="25" spans="1:5" ht="12.75">
      <c r="A25" s="18">
        <v>39569</v>
      </c>
      <c r="B25" s="16">
        <f t="shared" si="0"/>
        <v>15054.131509522385</v>
      </c>
      <c r="C25" s="17">
        <f t="shared" si="3"/>
        <v>3553.39</v>
      </c>
      <c r="D25" s="17">
        <f t="shared" si="1"/>
        <v>11500.741509522386</v>
      </c>
      <c r="E25" s="17">
        <f t="shared" si="2"/>
        <v>329812.0033952538</v>
      </c>
    </row>
    <row r="26" spans="1:5" ht="12.75">
      <c r="A26" s="18">
        <v>39600</v>
      </c>
      <c r="B26" s="16">
        <f t="shared" si="0"/>
        <v>15054.131509522385</v>
      </c>
      <c r="C26" s="17">
        <f t="shared" si="3"/>
        <v>3433.66</v>
      </c>
      <c r="D26" s="17">
        <f t="shared" si="1"/>
        <v>11620.471509522386</v>
      </c>
      <c r="E26" s="17">
        <f t="shared" si="2"/>
        <v>318191.5318857314</v>
      </c>
    </row>
    <row r="27" spans="1:5" ht="12.75">
      <c r="A27" s="18">
        <v>39630</v>
      </c>
      <c r="B27" s="16">
        <f t="shared" si="0"/>
        <v>15054.131509522385</v>
      </c>
      <c r="C27" s="17">
        <f t="shared" si="3"/>
        <v>3312.68</v>
      </c>
      <c r="D27" s="17">
        <f t="shared" si="1"/>
        <v>11741.451509522385</v>
      </c>
      <c r="E27" s="17">
        <f t="shared" si="2"/>
        <v>306450.080376209</v>
      </c>
    </row>
    <row r="28" spans="1:5" ht="12.75">
      <c r="A28" s="18">
        <v>39661</v>
      </c>
      <c r="B28" s="16">
        <f t="shared" si="0"/>
        <v>15054.131509522385</v>
      </c>
      <c r="C28" s="17">
        <f t="shared" si="3"/>
        <v>3190.44</v>
      </c>
      <c r="D28" s="17">
        <f t="shared" si="1"/>
        <v>11863.691509522385</v>
      </c>
      <c r="E28" s="17">
        <f t="shared" si="2"/>
        <v>294586.3888666866</v>
      </c>
    </row>
    <row r="29" spans="1:5" ht="12.75">
      <c r="A29" s="18">
        <v>39692</v>
      </c>
      <c r="B29" s="16">
        <f t="shared" si="0"/>
        <v>15054.131509522385</v>
      </c>
      <c r="C29" s="17">
        <f t="shared" si="3"/>
        <v>3066.93</v>
      </c>
      <c r="D29" s="17">
        <f t="shared" si="1"/>
        <v>11987.201509522385</v>
      </c>
      <c r="E29" s="17">
        <f t="shared" si="2"/>
        <v>282599.1873571642</v>
      </c>
    </row>
    <row r="30" spans="1:5" ht="12.75">
      <c r="A30" s="18">
        <v>39722</v>
      </c>
      <c r="B30" s="16">
        <f t="shared" si="0"/>
        <v>15054.131509522385</v>
      </c>
      <c r="C30" s="17">
        <f t="shared" si="3"/>
        <v>2942.13</v>
      </c>
      <c r="D30" s="17">
        <f t="shared" si="1"/>
        <v>12112.001509522386</v>
      </c>
      <c r="E30" s="17">
        <f t="shared" si="2"/>
        <v>270487.18584764184</v>
      </c>
    </row>
    <row r="31" spans="1:5" ht="12.75">
      <c r="A31" s="18">
        <v>39753</v>
      </c>
      <c r="B31" s="16">
        <f t="shared" si="0"/>
        <v>15054.131509522385</v>
      </c>
      <c r="C31" s="17">
        <f t="shared" si="3"/>
        <v>2816.03</v>
      </c>
      <c r="D31" s="17">
        <f t="shared" si="1"/>
        <v>12238.101509522385</v>
      </c>
      <c r="E31" s="17">
        <f t="shared" si="2"/>
        <v>258249.08433811946</v>
      </c>
    </row>
    <row r="32" spans="1:5" ht="12.75">
      <c r="A32" s="18">
        <v>39783</v>
      </c>
      <c r="B32" s="16">
        <f t="shared" si="0"/>
        <v>15054.131509522385</v>
      </c>
      <c r="C32" s="17">
        <f t="shared" si="3"/>
        <v>2688.62</v>
      </c>
      <c r="D32" s="17">
        <f t="shared" si="1"/>
        <v>12365.511509522385</v>
      </c>
      <c r="E32" s="17">
        <f t="shared" si="2"/>
        <v>245883.57282859707</v>
      </c>
    </row>
    <row r="33" spans="1:5" ht="12.75">
      <c r="A33" s="18">
        <v>39814</v>
      </c>
      <c r="B33" s="16">
        <f t="shared" si="0"/>
        <v>15054.131509522385</v>
      </c>
      <c r="C33" s="17">
        <f t="shared" si="3"/>
        <v>2559.88</v>
      </c>
      <c r="D33" s="17">
        <f t="shared" si="1"/>
        <v>12494.251509522386</v>
      </c>
      <c r="E33" s="17">
        <f t="shared" si="2"/>
        <v>233389.3213190747</v>
      </c>
    </row>
    <row r="34" spans="1:5" ht="12.75">
      <c r="A34" s="18">
        <v>39845</v>
      </c>
      <c r="B34" s="16">
        <f t="shared" si="0"/>
        <v>15054.131509522385</v>
      </c>
      <c r="C34" s="17">
        <f t="shared" si="3"/>
        <v>2429.81</v>
      </c>
      <c r="D34" s="17">
        <f t="shared" si="1"/>
        <v>12624.321509522386</v>
      </c>
      <c r="E34" s="17">
        <f t="shared" si="2"/>
        <v>220764.9998095523</v>
      </c>
    </row>
    <row r="35" spans="1:5" ht="12.75">
      <c r="A35" s="18">
        <v>39873</v>
      </c>
      <c r="B35" s="16">
        <f t="shared" si="0"/>
        <v>15054.131509522385</v>
      </c>
      <c r="C35" s="17">
        <f t="shared" si="3"/>
        <v>2298.38</v>
      </c>
      <c r="D35" s="17">
        <f t="shared" si="1"/>
        <v>12755.751509522386</v>
      </c>
      <c r="E35" s="17">
        <f t="shared" si="2"/>
        <v>208009.24830002993</v>
      </c>
    </row>
    <row r="36" spans="1:5" ht="12.75">
      <c r="A36" s="18">
        <v>39904</v>
      </c>
      <c r="B36" s="16">
        <f t="shared" si="0"/>
        <v>15054.131509522385</v>
      </c>
      <c r="C36" s="17">
        <f t="shared" si="3"/>
        <v>2165.58</v>
      </c>
      <c r="D36" s="17">
        <f t="shared" si="1"/>
        <v>12888.551509522385</v>
      </c>
      <c r="E36" s="17">
        <f t="shared" si="2"/>
        <v>195120.69679050753</v>
      </c>
    </row>
    <row r="37" spans="1:5" ht="12.75">
      <c r="A37" s="18">
        <v>39934</v>
      </c>
      <c r="B37" s="16">
        <f t="shared" si="0"/>
        <v>15054.131509522385</v>
      </c>
      <c r="C37" s="17">
        <f t="shared" si="3"/>
        <v>2031.39</v>
      </c>
      <c r="D37" s="17">
        <f t="shared" si="1"/>
        <v>13022.741509522386</v>
      </c>
      <c r="E37" s="17">
        <f t="shared" si="2"/>
        <v>182097.95528098513</v>
      </c>
    </row>
    <row r="38" spans="1:5" ht="12.75">
      <c r="A38" s="18">
        <v>39965</v>
      </c>
      <c r="B38" s="16">
        <f t="shared" si="0"/>
        <v>15054.131509522385</v>
      </c>
      <c r="C38" s="17">
        <f t="shared" si="3"/>
        <v>1895.81</v>
      </c>
      <c r="D38" s="17">
        <f t="shared" si="1"/>
        <v>13158.321509522386</v>
      </c>
      <c r="E38" s="17">
        <f t="shared" si="2"/>
        <v>168939.63377146274</v>
      </c>
    </row>
    <row r="39" spans="1:5" ht="12.75">
      <c r="A39" s="18">
        <v>39995</v>
      </c>
      <c r="B39" s="16">
        <f t="shared" si="0"/>
        <v>15054.131509522385</v>
      </c>
      <c r="C39" s="17">
        <f t="shared" si="3"/>
        <v>1758.82</v>
      </c>
      <c r="D39" s="17">
        <f t="shared" si="1"/>
        <v>13295.311509522386</v>
      </c>
      <c r="E39" s="17">
        <f t="shared" si="2"/>
        <v>155644.32226194037</v>
      </c>
    </row>
    <row r="40" spans="1:5" ht="12.75">
      <c r="A40" s="18">
        <v>40026</v>
      </c>
      <c r="B40" s="16">
        <f t="shared" si="0"/>
        <v>15054.131509522385</v>
      </c>
      <c r="C40" s="17">
        <f t="shared" si="3"/>
        <v>1620.41</v>
      </c>
      <c r="D40" s="17">
        <f t="shared" si="1"/>
        <v>13433.721509522386</v>
      </c>
      <c r="E40" s="17">
        <f t="shared" si="2"/>
        <v>142210.600752418</v>
      </c>
    </row>
    <row r="41" spans="1:5" ht="12.75">
      <c r="A41" s="18">
        <v>40057</v>
      </c>
      <c r="B41" s="16">
        <f t="shared" si="0"/>
        <v>15054.131509522385</v>
      </c>
      <c r="C41" s="17">
        <f t="shared" si="3"/>
        <v>1480.55</v>
      </c>
      <c r="D41" s="17">
        <f t="shared" si="1"/>
        <v>13573.581509522386</v>
      </c>
      <c r="E41" s="17">
        <f t="shared" si="2"/>
        <v>128637.0192428956</v>
      </c>
    </row>
    <row r="42" spans="1:5" ht="12.75">
      <c r="A42" s="18">
        <v>40087</v>
      </c>
      <c r="B42" s="16">
        <f t="shared" si="0"/>
        <v>15054.131509522385</v>
      </c>
      <c r="C42" s="17">
        <f t="shared" si="3"/>
        <v>1339.23</v>
      </c>
      <c r="D42" s="17">
        <f t="shared" si="1"/>
        <v>13714.901509522386</v>
      </c>
      <c r="E42" s="17">
        <f t="shared" si="2"/>
        <v>114922.11773337322</v>
      </c>
    </row>
    <row r="43" spans="1:5" ht="12.75">
      <c r="A43" s="18">
        <v>40118</v>
      </c>
      <c r="B43" s="16">
        <f t="shared" si="0"/>
        <v>15054.131509522385</v>
      </c>
      <c r="C43" s="17">
        <f t="shared" si="3"/>
        <v>1196.45</v>
      </c>
      <c r="D43" s="17">
        <f t="shared" si="1"/>
        <v>13857.681509522385</v>
      </c>
      <c r="E43" s="17">
        <f t="shared" si="2"/>
        <v>101064.43622385083</v>
      </c>
    </row>
    <row r="44" spans="1:5" ht="12.75">
      <c r="A44" s="18">
        <v>40148</v>
      </c>
      <c r="B44" s="16">
        <f t="shared" si="0"/>
        <v>15054.131509522385</v>
      </c>
      <c r="C44" s="17">
        <f t="shared" si="3"/>
        <v>1052.18</v>
      </c>
      <c r="D44" s="17">
        <f t="shared" si="1"/>
        <v>14001.951509522385</v>
      </c>
      <c r="E44" s="17">
        <f t="shared" si="2"/>
        <v>87062.48471432844</v>
      </c>
    </row>
    <row r="45" spans="1:5" ht="12.75">
      <c r="A45" s="18">
        <v>40179</v>
      </c>
      <c r="B45" s="16">
        <f t="shared" si="0"/>
        <v>15054.131509522385</v>
      </c>
      <c r="C45" s="17">
        <f t="shared" si="3"/>
        <v>906.4</v>
      </c>
      <c r="D45" s="17">
        <f t="shared" si="1"/>
        <v>14147.731509522386</v>
      </c>
      <c r="E45" s="17">
        <f t="shared" si="2"/>
        <v>72914.75320480605</v>
      </c>
    </row>
    <row r="46" spans="1:5" ht="12.75">
      <c r="A46" s="18">
        <v>40210</v>
      </c>
      <c r="B46" s="16">
        <f t="shared" si="0"/>
        <v>15054.131509522385</v>
      </c>
      <c r="C46" s="17">
        <f t="shared" si="3"/>
        <v>759.11</v>
      </c>
      <c r="D46" s="17">
        <f t="shared" si="1"/>
        <v>14295.021509522385</v>
      </c>
      <c r="E46" s="17">
        <f t="shared" si="2"/>
        <v>58619.73169528367</v>
      </c>
    </row>
    <row r="47" spans="1:5" ht="12.75">
      <c r="A47" s="18">
        <v>40238</v>
      </c>
      <c r="B47" s="16">
        <f t="shared" si="0"/>
        <v>15054.131509522385</v>
      </c>
      <c r="C47" s="17">
        <f t="shared" si="3"/>
        <v>610.29</v>
      </c>
      <c r="D47" s="17">
        <f t="shared" si="1"/>
        <v>14443.841509522386</v>
      </c>
      <c r="E47" s="17">
        <f t="shared" si="2"/>
        <v>44175.89018576128</v>
      </c>
    </row>
    <row r="48" spans="1:5" ht="12.75">
      <c r="A48" s="18">
        <v>40269</v>
      </c>
      <c r="B48" s="16">
        <f t="shared" si="0"/>
        <v>15054.131509522385</v>
      </c>
      <c r="C48" s="17">
        <f t="shared" si="3"/>
        <v>459.91</v>
      </c>
      <c r="D48" s="17">
        <f t="shared" si="1"/>
        <v>14594.221509522386</v>
      </c>
      <c r="E48" s="17">
        <f t="shared" si="2"/>
        <v>29581.668676238893</v>
      </c>
    </row>
    <row r="49" spans="1:5" ht="12.75">
      <c r="A49" s="18">
        <v>40299</v>
      </c>
      <c r="B49" s="16">
        <f t="shared" si="0"/>
        <v>15054.131509522385</v>
      </c>
      <c r="C49" s="17">
        <f t="shared" si="3"/>
        <v>307.97</v>
      </c>
      <c r="D49" s="17">
        <f t="shared" si="1"/>
        <v>14746.161509522386</v>
      </c>
      <c r="E49" s="17">
        <f t="shared" si="2"/>
        <v>14835.507166716507</v>
      </c>
    </row>
    <row r="50" spans="1:5" ht="12.75">
      <c r="A50" s="18">
        <v>40330</v>
      </c>
      <c r="B50" s="16">
        <f>E49+C50</f>
        <v>14989.957166716507</v>
      </c>
      <c r="C50" s="17">
        <f t="shared" si="3"/>
        <v>154.45</v>
      </c>
      <c r="D50" s="17">
        <f t="shared" si="1"/>
        <v>14835.507166716507</v>
      </c>
      <c r="E50" s="17">
        <f t="shared" si="2"/>
        <v>0</v>
      </c>
    </row>
    <row r="53" ht="12.75">
      <c r="C53" s="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74"/>
  <sheetViews>
    <sheetView workbookViewId="0" topLeftCell="A1">
      <selection activeCell="C10" sqref="C10"/>
    </sheetView>
  </sheetViews>
  <sheetFormatPr defaultColWidth="9.00390625" defaultRowHeight="12.75"/>
  <cols>
    <col min="1" max="1" width="24.625" style="12" customWidth="1"/>
    <col min="2" max="2" width="14.125" style="12" customWidth="1"/>
    <col min="3" max="3" width="11.00390625" style="0" customWidth="1"/>
    <col min="4" max="4" width="17.00390625" style="0" customWidth="1"/>
    <col min="5" max="5" width="12.375" style="0" customWidth="1"/>
    <col min="6" max="6" width="12.25390625" style="0" bestFit="1" customWidth="1"/>
  </cols>
  <sheetData>
    <row r="2" spans="1:4" ht="12.75">
      <c r="A2" s="1" t="s">
        <v>0</v>
      </c>
      <c r="B2" s="1"/>
      <c r="C2" s="2"/>
      <c r="D2" s="2" t="s">
        <v>1</v>
      </c>
    </row>
    <row r="3" spans="1:5" ht="12.75">
      <c r="A3" s="21" t="s">
        <v>2</v>
      </c>
      <c r="B3" s="21">
        <v>500000</v>
      </c>
      <c r="C3" s="2"/>
      <c r="D3" s="30" t="s">
        <v>3</v>
      </c>
      <c r="E3" s="31">
        <f>PMT(C8,B10,-B5,B7)</f>
        <v>11960.999501296998</v>
      </c>
    </row>
    <row r="4" spans="1:5" ht="12.75">
      <c r="A4" s="24" t="s">
        <v>13</v>
      </c>
      <c r="B4" s="25">
        <v>0.1</v>
      </c>
      <c r="C4" s="2"/>
      <c r="D4" s="36"/>
      <c r="E4" s="37"/>
    </row>
    <row r="5" spans="1:5" ht="12.75">
      <c r="A5" s="3" t="s">
        <v>4</v>
      </c>
      <c r="B5" s="26">
        <f>B3*(1-B4)</f>
        <v>450000</v>
      </c>
      <c r="C5" s="2"/>
      <c r="D5" s="38"/>
      <c r="E5" s="39"/>
    </row>
    <row r="6" spans="1:4" ht="27" customHeight="1" hidden="1">
      <c r="A6" s="4" t="s">
        <v>5</v>
      </c>
      <c r="B6" s="5">
        <v>0</v>
      </c>
      <c r="C6" s="2"/>
      <c r="D6" s="6"/>
    </row>
    <row r="7" spans="1:5" ht="12.75" hidden="1">
      <c r="A7" s="3" t="s">
        <v>6</v>
      </c>
      <c r="B7" s="7">
        <f>B5*B6</f>
        <v>0</v>
      </c>
      <c r="C7" s="2"/>
      <c r="D7" s="6"/>
      <c r="E7" s="8"/>
    </row>
    <row r="8" spans="1:5" ht="12.75">
      <c r="A8" s="21" t="s">
        <v>7</v>
      </c>
      <c r="B8" s="27">
        <v>0.125</v>
      </c>
      <c r="C8" s="9">
        <f>B8/12</f>
        <v>0.010416666666666666</v>
      </c>
      <c r="D8" s="35"/>
      <c r="E8" s="32"/>
    </row>
    <row r="9" spans="1:5" ht="12.75">
      <c r="A9" s="21" t="s">
        <v>8</v>
      </c>
      <c r="B9" s="28">
        <v>7500</v>
      </c>
      <c r="C9" s="10"/>
      <c r="D9" s="38"/>
      <c r="E9" s="38"/>
    </row>
    <row r="10" spans="1:5" ht="24" customHeight="1">
      <c r="A10" s="22" t="s">
        <v>16</v>
      </c>
      <c r="B10" s="23">
        <v>48</v>
      </c>
      <c r="C10" s="11"/>
      <c r="D10" s="38"/>
      <c r="E10" s="38"/>
    </row>
    <row r="11" spans="1:4" ht="12.75">
      <c r="A11" s="29" t="s">
        <v>14</v>
      </c>
      <c r="B11" s="29">
        <v>150</v>
      </c>
      <c r="D11" s="2"/>
    </row>
    <row r="12" spans="1:4" ht="12.75">
      <c r="A12" s="1"/>
      <c r="B12" s="13"/>
      <c r="C12" s="14"/>
      <c r="D12" s="2"/>
    </row>
    <row r="13" spans="1:5" ht="12.75">
      <c r="A13" s="12" t="s">
        <v>9</v>
      </c>
      <c r="B13" s="12" t="s">
        <v>3</v>
      </c>
      <c r="C13" t="s">
        <v>10</v>
      </c>
      <c r="D13" t="s">
        <v>11</v>
      </c>
      <c r="E13" t="s">
        <v>12</v>
      </c>
    </row>
    <row r="14" spans="1:5" ht="12.75">
      <c r="A14" s="18">
        <v>39234</v>
      </c>
      <c r="E14" s="15">
        <f>B5</f>
        <v>450000</v>
      </c>
    </row>
    <row r="15" spans="1:5" ht="12.75">
      <c r="A15" s="18">
        <v>39264</v>
      </c>
      <c r="B15" s="16">
        <f aca="true" t="shared" si="0" ref="B15:B46">$E$3</f>
        <v>11960.999501296998</v>
      </c>
      <c r="C15" s="17">
        <f>ROUND(E14*$B$8*30.4/365,2)</f>
        <v>4684.93</v>
      </c>
      <c r="D15" s="17">
        <f aca="true" t="shared" si="1" ref="D15:D46">B15-C15</f>
        <v>7276.069501296997</v>
      </c>
      <c r="E15" s="17">
        <f aca="true" t="shared" si="2" ref="E15:E46">E14-D15</f>
        <v>442723.930498703</v>
      </c>
    </row>
    <row r="16" spans="1:5" ht="12.75">
      <c r="A16" s="18">
        <v>39295</v>
      </c>
      <c r="B16" s="16">
        <f t="shared" si="0"/>
        <v>11960.999501296998</v>
      </c>
      <c r="C16" s="17">
        <f aca="true" t="shared" si="3" ref="C16:C62">ROUND(E15*$B$8*30.4/365,2)</f>
        <v>4609.18</v>
      </c>
      <c r="D16" s="17">
        <f t="shared" si="1"/>
        <v>7351.819501296997</v>
      </c>
      <c r="E16" s="17">
        <f t="shared" si="2"/>
        <v>435372.11099740595</v>
      </c>
    </row>
    <row r="17" spans="1:5" ht="12.75">
      <c r="A17" s="18">
        <v>39326</v>
      </c>
      <c r="B17" s="16">
        <f t="shared" si="0"/>
        <v>11960.999501296998</v>
      </c>
      <c r="C17" s="17">
        <f t="shared" si="3"/>
        <v>4532.64</v>
      </c>
      <c r="D17" s="17">
        <f t="shared" si="1"/>
        <v>7428.359501296997</v>
      </c>
      <c r="E17" s="17">
        <f t="shared" si="2"/>
        <v>427943.75149610895</v>
      </c>
    </row>
    <row r="18" spans="1:5" ht="12.75">
      <c r="A18" s="18">
        <v>39356</v>
      </c>
      <c r="B18" s="16">
        <f t="shared" si="0"/>
        <v>11960.999501296998</v>
      </c>
      <c r="C18" s="17">
        <f t="shared" si="3"/>
        <v>4455.3</v>
      </c>
      <c r="D18" s="17">
        <f t="shared" si="1"/>
        <v>7505.699501296997</v>
      </c>
      <c r="E18" s="17">
        <f t="shared" si="2"/>
        <v>420438.051994812</v>
      </c>
    </row>
    <row r="19" spans="1:5" ht="12.75">
      <c r="A19" s="18">
        <v>39387</v>
      </c>
      <c r="B19" s="16">
        <f t="shared" si="0"/>
        <v>11960.999501296998</v>
      </c>
      <c r="C19" s="17">
        <f t="shared" si="3"/>
        <v>4377.16</v>
      </c>
      <c r="D19" s="17">
        <f t="shared" si="1"/>
        <v>7583.839501296998</v>
      </c>
      <c r="E19" s="17">
        <f t="shared" si="2"/>
        <v>412854.212493515</v>
      </c>
    </row>
    <row r="20" spans="1:5" ht="12.75">
      <c r="A20" s="18">
        <v>39417</v>
      </c>
      <c r="B20" s="16">
        <f t="shared" si="0"/>
        <v>11960.999501296998</v>
      </c>
      <c r="C20" s="17">
        <f t="shared" si="3"/>
        <v>4298.21</v>
      </c>
      <c r="D20" s="17">
        <f t="shared" si="1"/>
        <v>7662.7895012969975</v>
      </c>
      <c r="E20" s="17">
        <f t="shared" si="2"/>
        <v>405191.422992218</v>
      </c>
    </row>
    <row r="21" spans="1:5" ht="12.75">
      <c r="A21" s="18">
        <v>39448</v>
      </c>
      <c r="B21" s="16">
        <f t="shared" si="0"/>
        <v>11960.999501296998</v>
      </c>
      <c r="C21" s="17">
        <f t="shared" si="3"/>
        <v>4218.43</v>
      </c>
      <c r="D21" s="17">
        <f t="shared" si="1"/>
        <v>7742.569501296997</v>
      </c>
      <c r="E21" s="17">
        <f t="shared" si="2"/>
        <v>397448.85349092097</v>
      </c>
    </row>
    <row r="22" spans="1:5" ht="12.75">
      <c r="A22" s="18">
        <v>39479</v>
      </c>
      <c r="B22" s="16">
        <f t="shared" si="0"/>
        <v>11960.999501296998</v>
      </c>
      <c r="C22" s="17">
        <f t="shared" si="3"/>
        <v>4137.82</v>
      </c>
      <c r="D22" s="17">
        <f t="shared" si="1"/>
        <v>7823.179501296998</v>
      </c>
      <c r="E22" s="17">
        <f t="shared" si="2"/>
        <v>389625.67398962396</v>
      </c>
    </row>
    <row r="23" spans="1:5" ht="12.75">
      <c r="A23" s="18">
        <v>39508</v>
      </c>
      <c r="B23" s="16">
        <f t="shared" si="0"/>
        <v>11960.999501296998</v>
      </c>
      <c r="C23" s="17">
        <f t="shared" si="3"/>
        <v>4056.38</v>
      </c>
      <c r="D23" s="17">
        <f t="shared" si="1"/>
        <v>7904.619501296997</v>
      </c>
      <c r="E23" s="17">
        <f t="shared" si="2"/>
        <v>381721.05448832695</v>
      </c>
    </row>
    <row r="24" spans="1:5" ht="12.75">
      <c r="A24" s="18">
        <v>39539</v>
      </c>
      <c r="B24" s="16">
        <f t="shared" si="0"/>
        <v>11960.999501296998</v>
      </c>
      <c r="C24" s="17">
        <f t="shared" si="3"/>
        <v>3974.08</v>
      </c>
      <c r="D24" s="17">
        <f t="shared" si="1"/>
        <v>7986.919501296998</v>
      </c>
      <c r="E24" s="17">
        <f t="shared" si="2"/>
        <v>373734.13498702995</v>
      </c>
    </row>
    <row r="25" spans="1:5" ht="12.75">
      <c r="A25" s="18">
        <v>39569</v>
      </c>
      <c r="B25" s="16">
        <f t="shared" si="0"/>
        <v>11960.999501296998</v>
      </c>
      <c r="C25" s="17">
        <f t="shared" si="3"/>
        <v>3890.93</v>
      </c>
      <c r="D25" s="17">
        <f t="shared" si="1"/>
        <v>8070.069501296997</v>
      </c>
      <c r="E25" s="17">
        <f t="shared" si="2"/>
        <v>365664.0654857329</v>
      </c>
    </row>
    <row r="26" spans="1:5" ht="12.75">
      <c r="A26" s="18">
        <v>39600</v>
      </c>
      <c r="B26" s="16">
        <f t="shared" si="0"/>
        <v>11960.999501296998</v>
      </c>
      <c r="C26" s="17">
        <f t="shared" si="3"/>
        <v>3806.91</v>
      </c>
      <c r="D26" s="17">
        <f t="shared" si="1"/>
        <v>8154.089501296998</v>
      </c>
      <c r="E26" s="17">
        <f t="shared" si="2"/>
        <v>357509.97598443594</v>
      </c>
    </row>
    <row r="27" spans="1:5" ht="12.75">
      <c r="A27" s="18">
        <v>39630</v>
      </c>
      <c r="B27" s="16">
        <f t="shared" si="0"/>
        <v>11960.999501296998</v>
      </c>
      <c r="C27" s="17">
        <f t="shared" si="3"/>
        <v>3722.02</v>
      </c>
      <c r="D27" s="17">
        <f t="shared" si="1"/>
        <v>8238.979501296997</v>
      </c>
      <c r="E27" s="17">
        <f t="shared" si="2"/>
        <v>349270.99648313894</v>
      </c>
    </row>
    <row r="28" spans="1:5" ht="12.75">
      <c r="A28" s="18">
        <v>39661</v>
      </c>
      <c r="B28" s="16">
        <f t="shared" si="0"/>
        <v>11960.999501296998</v>
      </c>
      <c r="C28" s="17">
        <f t="shared" si="3"/>
        <v>3636.25</v>
      </c>
      <c r="D28" s="17">
        <f t="shared" si="1"/>
        <v>8324.749501296998</v>
      </c>
      <c r="E28" s="17">
        <f t="shared" si="2"/>
        <v>340946.2469818419</v>
      </c>
    </row>
    <row r="29" spans="1:5" ht="12.75">
      <c r="A29" s="18">
        <v>39692</v>
      </c>
      <c r="B29" s="16">
        <f t="shared" si="0"/>
        <v>11960.999501296998</v>
      </c>
      <c r="C29" s="17">
        <f t="shared" si="3"/>
        <v>3549.58</v>
      </c>
      <c r="D29" s="17">
        <f t="shared" si="1"/>
        <v>8411.419501296998</v>
      </c>
      <c r="E29" s="17">
        <f t="shared" si="2"/>
        <v>332534.8274805449</v>
      </c>
    </row>
    <row r="30" spans="1:5" ht="12.75">
      <c r="A30" s="18">
        <v>39722</v>
      </c>
      <c r="B30" s="16">
        <f t="shared" si="0"/>
        <v>11960.999501296998</v>
      </c>
      <c r="C30" s="17">
        <f t="shared" si="3"/>
        <v>3462.01</v>
      </c>
      <c r="D30" s="17">
        <f t="shared" si="1"/>
        <v>8498.989501296997</v>
      </c>
      <c r="E30" s="17">
        <f t="shared" si="2"/>
        <v>324035.8379792479</v>
      </c>
    </row>
    <row r="31" spans="1:5" ht="12.75">
      <c r="A31" s="18">
        <v>39753</v>
      </c>
      <c r="B31" s="16">
        <f t="shared" si="0"/>
        <v>11960.999501296998</v>
      </c>
      <c r="C31" s="17">
        <f t="shared" si="3"/>
        <v>3373.52</v>
      </c>
      <c r="D31" s="17">
        <f t="shared" si="1"/>
        <v>8587.479501296997</v>
      </c>
      <c r="E31" s="17">
        <f t="shared" si="2"/>
        <v>315448.3584779509</v>
      </c>
    </row>
    <row r="32" spans="1:5" ht="12.75">
      <c r="A32" s="18">
        <v>39783</v>
      </c>
      <c r="B32" s="16">
        <f t="shared" si="0"/>
        <v>11960.999501296998</v>
      </c>
      <c r="C32" s="17">
        <f t="shared" si="3"/>
        <v>3284.12</v>
      </c>
      <c r="D32" s="17">
        <f t="shared" si="1"/>
        <v>8676.879501296997</v>
      </c>
      <c r="E32" s="17">
        <f t="shared" si="2"/>
        <v>306771.4789766539</v>
      </c>
    </row>
    <row r="33" spans="1:5" ht="12.75">
      <c r="A33" s="18">
        <v>39814</v>
      </c>
      <c r="B33" s="16">
        <f t="shared" si="0"/>
        <v>11960.999501296998</v>
      </c>
      <c r="C33" s="17">
        <f t="shared" si="3"/>
        <v>3193.79</v>
      </c>
      <c r="D33" s="17">
        <f t="shared" si="1"/>
        <v>8767.209501296998</v>
      </c>
      <c r="E33" s="17">
        <f t="shared" si="2"/>
        <v>298004.2694753569</v>
      </c>
    </row>
    <row r="34" spans="1:5" ht="12.75">
      <c r="A34" s="18">
        <v>39845</v>
      </c>
      <c r="B34" s="16">
        <f t="shared" si="0"/>
        <v>11960.999501296998</v>
      </c>
      <c r="C34" s="17">
        <f t="shared" si="3"/>
        <v>3102.51</v>
      </c>
      <c r="D34" s="17">
        <f t="shared" si="1"/>
        <v>8858.489501296997</v>
      </c>
      <c r="E34" s="17">
        <f t="shared" si="2"/>
        <v>289145.7799740599</v>
      </c>
    </row>
    <row r="35" spans="1:5" ht="12.75">
      <c r="A35" s="18">
        <v>39873</v>
      </c>
      <c r="B35" s="16">
        <f t="shared" si="0"/>
        <v>11960.999501296998</v>
      </c>
      <c r="C35" s="17">
        <f t="shared" si="3"/>
        <v>3010.28</v>
      </c>
      <c r="D35" s="17">
        <f t="shared" si="1"/>
        <v>8950.719501296997</v>
      </c>
      <c r="E35" s="17">
        <f t="shared" si="2"/>
        <v>280195.0604727629</v>
      </c>
    </row>
    <row r="36" spans="1:5" ht="12.75">
      <c r="A36" s="18">
        <v>39904</v>
      </c>
      <c r="B36" s="16">
        <f t="shared" si="0"/>
        <v>11960.999501296998</v>
      </c>
      <c r="C36" s="17">
        <f t="shared" si="3"/>
        <v>2917.1</v>
      </c>
      <c r="D36" s="17">
        <f t="shared" si="1"/>
        <v>9043.899501296997</v>
      </c>
      <c r="E36" s="17">
        <f t="shared" si="2"/>
        <v>271151.1609714659</v>
      </c>
    </row>
    <row r="37" spans="1:5" ht="12.75">
      <c r="A37" s="18">
        <v>39934</v>
      </c>
      <c r="B37" s="16">
        <f t="shared" si="0"/>
        <v>11960.999501296998</v>
      </c>
      <c r="C37" s="17">
        <f t="shared" si="3"/>
        <v>2822.94</v>
      </c>
      <c r="D37" s="17">
        <f t="shared" si="1"/>
        <v>9138.059501296997</v>
      </c>
      <c r="E37" s="17">
        <f t="shared" si="2"/>
        <v>262013.10147016894</v>
      </c>
    </row>
    <row r="38" spans="1:5" ht="12.75">
      <c r="A38" s="18">
        <v>39965</v>
      </c>
      <c r="B38" s="16">
        <f t="shared" si="0"/>
        <v>11960.999501296998</v>
      </c>
      <c r="C38" s="17">
        <f t="shared" si="3"/>
        <v>2727.81</v>
      </c>
      <c r="D38" s="17">
        <f t="shared" si="1"/>
        <v>9233.189501296998</v>
      </c>
      <c r="E38" s="17">
        <f t="shared" si="2"/>
        <v>252779.91196887195</v>
      </c>
    </row>
    <row r="39" spans="1:5" ht="12.75">
      <c r="A39" s="18">
        <v>39995</v>
      </c>
      <c r="B39" s="16">
        <f t="shared" si="0"/>
        <v>11960.999501296998</v>
      </c>
      <c r="C39" s="17">
        <f t="shared" si="3"/>
        <v>2631.68</v>
      </c>
      <c r="D39" s="17">
        <f t="shared" si="1"/>
        <v>9329.319501296997</v>
      </c>
      <c r="E39" s="17">
        <f t="shared" si="2"/>
        <v>243450.59246757496</v>
      </c>
    </row>
    <row r="40" spans="1:5" ht="12.75">
      <c r="A40" s="18">
        <v>40026</v>
      </c>
      <c r="B40" s="16">
        <f t="shared" si="0"/>
        <v>11960.999501296998</v>
      </c>
      <c r="C40" s="17">
        <f t="shared" si="3"/>
        <v>2534.55</v>
      </c>
      <c r="D40" s="17">
        <f t="shared" si="1"/>
        <v>9426.449501296996</v>
      </c>
      <c r="E40" s="17">
        <f t="shared" si="2"/>
        <v>234024.14296627796</v>
      </c>
    </row>
    <row r="41" spans="1:5" ht="12.75">
      <c r="A41" s="18">
        <v>40057</v>
      </c>
      <c r="B41" s="16">
        <f t="shared" si="0"/>
        <v>11960.999501296998</v>
      </c>
      <c r="C41" s="17">
        <f t="shared" si="3"/>
        <v>2436.42</v>
      </c>
      <c r="D41" s="17">
        <f t="shared" si="1"/>
        <v>9524.579501296997</v>
      </c>
      <c r="E41" s="17">
        <f t="shared" si="2"/>
        <v>224499.56346498095</v>
      </c>
    </row>
    <row r="42" spans="1:5" ht="12.75">
      <c r="A42" s="18">
        <v>40087</v>
      </c>
      <c r="B42" s="16">
        <f t="shared" si="0"/>
        <v>11960.999501296998</v>
      </c>
      <c r="C42" s="17">
        <f t="shared" si="3"/>
        <v>2337.26</v>
      </c>
      <c r="D42" s="17">
        <f t="shared" si="1"/>
        <v>9623.739501296997</v>
      </c>
      <c r="E42" s="17">
        <f t="shared" si="2"/>
        <v>214875.82396368394</v>
      </c>
    </row>
    <row r="43" spans="1:5" ht="12.75">
      <c r="A43" s="18">
        <v>40118</v>
      </c>
      <c r="B43" s="16">
        <f t="shared" si="0"/>
        <v>11960.999501296998</v>
      </c>
      <c r="C43" s="17">
        <f t="shared" si="3"/>
        <v>2237.06</v>
      </c>
      <c r="D43" s="17">
        <f t="shared" si="1"/>
        <v>9723.939501296998</v>
      </c>
      <c r="E43" s="17">
        <f t="shared" si="2"/>
        <v>205151.88446238695</v>
      </c>
    </row>
    <row r="44" spans="1:5" ht="12.75">
      <c r="A44" s="18">
        <v>40148</v>
      </c>
      <c r="B44" s="16">
        <f t="shared" si="0"/>
        <v>11960.999501296998</v>
      </c>
      <c r="C44" s="17">
        <f t="shared" si="3"/>
        <v>2135.83</v>
      </c>
      <c r="D44" s="17">
        <f t="shared" si="1"/>
        <v>9825.169501296998</v>
      </c>
      <c r="E44" s="17">
        <f t="shared" si="2"/>
        <v>195326.71496108995</v>
      </c>
    </row>
    <row r="45" spans="1:5" ht="12.75">
      <c r="A45" s="18">
        <v>40179</v>
      </c>
      <c r="B45" s="16">
        <f t="shared" si="0"/>
        <v>11960.999501296998</v>
      </c>
      <c r="C45" s="17">
        <f t="shared" si="3"/>
        <v>2033.54</v>
      </c>
      <c r="D45" s="17">
        <f t="shared" si="1"/>
        <v>9927.459501296998</v>
      </c>
      <c r="E45" s="17">
        <f t="shared" si="2"/>
        <v>185399.25545979294</v>
      </c>
    </row>
    <row r="46" spans="1:5" ht="12.75">
      <c r="A46" s="18">
        <v>40210</v>
      </c>
      <c r="B46" s="16">
        <f t="shared" si="0"/>
        <v>11960.999501296998</v>
      </c>
      <c r="C46" s="17">
        <f t="shared" si="3"/>
        <v>1930.18</v>
      </c>
      <c r="D46" s="17">
        <f t="shared" si="1"/>
        <v>10030.819501296997</v>
      </c>
      <c r="E46" s="17">
        <f t="shared" si="2"/>
        <v>175368.43595849595</v>
      </c>
    </row>
    <row r="47" spans="1:5" ht="12.75">
      <c r="A47" s="18">
        <v>40238</v>
      </c>
      <c r="B47" s="16">
        <f aca="true" t="shared" si="4" ref="B47:B61">$E$3</f>
        <v>11960.999501296998</v>
      </c>
      <c r="C47" s="17">
        <f t="shared" si="3"/>
        <v>1825.75</v>
      </c>
      <c r="D47" s="17">
        <f aca="true" t="shared" si="5" ref="D47:D62">B47-C47</f>
        <v>10135.249501296998</v>
      </c>
      <c r="E47" s="17">
        <f aca="true" t="shared" si="6" ref="E47:E62">E46-D47</f>
        <v>165233.18645719896</v>
      </c>
    </row>
    <row r="48" spans="1:5" ht="12.75">
      <c r="A48" s="18">
        <v>40269</v>
      </c>
      <c r="B48" s="16">
        <f t="shared" si="4"/>
        <v>11960.999501296998</v>
      </c>
      <c r="C48" s="17">
        <f t="shared" si="3"/>
        <v>1720.24</v>
      </c>
      <c r="D48" s="17">
        <f t="shared" si="5"/>
        <v>10240.759501296998</v>
      </c>
      <c r="E48" s="17">
        <f t="shared" si="6"/>
        <v>154992.42695590196</v>
      </c>
    </row>
    <row r="49" spans="1:5" ht="12.75">
      <c r="A49" s="18">
        <v>40299</v>
      </c>
      <c r="B49" s="16">
        <f t="shared" si="4"/>
        <v>11960.999501296998</v>
      </c>
      <c r="C49" s="17">
        <f t="shared" si="3"/>
        <v>1613.62</v>
      </c>
      <c r="D49" s="17">
        <f t="shared" si="5"/>
        <v>10347.379501296997</v>
      </c>
      <c r="E49" s="17">
        <f t="shared" si="6"/>
        <v>144645.04745460497</v>
      </c>
    </row>
    <row r="50" spans="1:5" ht="12.75">
      <c r="A50" s="18">
        <v>40330</v>
      </c>
      <c r="B50" s="16">
        <f t="shared" si="4"/>
        <v>11960.999501296998</v>
      </c>
      <c r="C50" s="17">
        <f t="shared" si="3"/>
        <v>1505.89</v>
      </c>
      <c r="D50" s="17">
        <f t="shared" si="5"/>
        <v>10455.109501296998</v>
      </c>
      <c r="E50" s="17">
        <f t="shared" si="6"/>
        <v>134189.93795330796</v>
      </c>
    </row>
    <row r="51" spans="1:5" ht="12.75">
      <c r="A51" s="18">
        <v>40360</v>
      </c>
      <c r="B51" s="16">
        <f t="shared" si="4"/>
        <v>11960.999501296998</v>
      </c>
      <c r="C51" s="17">
        <f t="shared" si="3"/>
        <v>1397.05</v>
      </c>
      <c r="D51" s="17">
        <f t="shared" si="5"/>
        <v>10563.949501296998</v>
      </c>
      <c r="E51" s="17">
        <f t="shared" si="6"/>
        <v>123625.98845201096</v>
      </c>
    </row>
    <row r="52" spans="1:5" ht="12.75">
      <c r="A52" s="18">
        <v>40391</v>
      </c>
      <c r="B52" s="16">
        <f t="shared" si="4"/>
        <v>11960.999501296998</v>
      </c>
      <c r="C52" s="17">
        <f t="shared" si="3"/>
        <v>1287.07</v>
      </c>
      <c r="D52" s="17">
        <f t="shared" si="5"/>
        <v>10673.929501296998</v>
      </c>
      <c r="E52" s="17">
        <f t="shared" si="6"/>
        <v>112952.05895071397</v>
      </c>
    </row>
    <row r="53" spans="1:5" ht="12.75">
      <c r="A53" s="18">
        <v>40422</v>
      </c>
      <c r="B53" s="16">
        <f t="shared" si="4"/>
        <v>11960.999501296998</v>
      </c>
      <c r="C53" s="17">
        <f t="shared" si="3"/>
        <v>1175.94</v>
      </c>
      <c r="D53" s="17">
        <f t="shared" si="5"/>
        <v>10785.059501296997</v>
      </c>
      <c r="E53" s="17">
        <f t="shared" si="6"/>
        <v>102166.99944941697</v>
      </c>
    </row>
    <row r="54" spans="1:5" ht="12.75">
      <c r="A54" s="18">
        <v>40452</v>
      </c>
      <c r="B54" s="16">
        <f t="shared" si="4"/>
        <v>11960.999501296998</v>
      </c>
      <c r="C54" s="17">
        <f t="shared" si="3"/>
        <v>1063.66</v>
      </c>
      <c r="D54" s="17">
        <f t="shared" si="5"/>
        <v>10897.339501296998</v>
      </c>
      <c r="E54" s="17">
        <f t="shared" si="6"/>
        <v>91269.65994811997</v>
      </c>
    </row>
    <row r="55" spans="1:5" ht="12.75">
      <c r="A55" s="18">
        <v>40483</v>
      </c>
      <c r="B55" s="16">
        <f t="shared" si="4"/>
        <v>11960.999501296998</v>
      </c>
      <c r="C55" s="17">
        <f t="shared" si="3"/>
        <v>950.2</v>
      </c>
      <c r="D55" s="17">
        <f t="shared" si="5"/>
        <v>11010.799501296997</v>
      </c>
      <c r="E55" s="17">
        <f t="shared" si="6"/>
        <v>80258.86044682298</v>
      </c>
    </row>
    <row r="56" spans="1:5" ht="12.75">
      <c r="A56" s="18">
        <v>40513</v>
      </c>
      <c r="B56" s="16">
        <f t="shared" si="4"/>
        <v>11960.999501296998</v>
      </c>
      <c r="C56" s="17">
        <f t="shared" si="3"/>
        <v>835.57</v>
      </c>
      <c r="D56" s="17">
        <f t="shared" si="5"/>
        <v>11125.429501296998</v>
      </c>
      <c r="E56" s="17">
        <f t="shared" si="6"/>
        <v>69133.43094552598</v>
      </c>
    </row>
    <row r="57" spans="1:5" ht="12.75">
      <c r="A57" s="18">
        <v>40544</v>
      </c>
      <c r="B57" s="16">
        <f t="shared" si="4"/>
        <v>11960.999501296998</v>
      </c>
      <c r="C57" s="17">
        <f t="shared" si="3"/>
        <v>719.75</v>
      </c>
      <c r="D57" s="17">
        <f t="shared" si="5"/>
        <v>11241.249501296998</v>
      </c>
      <c r="E57" s="17">
        <f t="shared" si="6"/>
        <v>57892.18144422898</v>
      </c>
    </row>
    <row r="58" spans="1:5" ht="12.75">
      <c r="A58" s="18">
        <v>40575</v>
      </c>
      <c r="B58" s="16">
        <f t="shared" si="4"/>
        <v>11960.999501296998</v>
      </c>
      <c r="C58" s="17">
        <f t="shared" si="3"/>
        <v>602.71</v>
      </c>
      <c r="D58" s="17">
        <f t="shared" si="5"/>
        <v>11358.289501296997</v>
      </c>
      <c r="E58" s="17">
        <f t="shared" si="6"/>
        <v>46533.89194293199</v>
      </c>
    </row>
    <row r="59" spans="1:5" ht="12.75">
      <c r="A59" s="18">
        <v>40603</v>
      </c>
      <c r="B59" s="16">
        <f t="shared" si="4"/>
        <v>11960.999501296998</v>
      </c>
      <c r="C59" s="17">
        <f t="shared" si="3"/>
        <v>484.46</v>
      </c>
      <c r="D59" s="17">
        <f t="shared" si="5"/>
        <v>11476.539501296998</v>
      </c>
      <c r="E59" s="17">
        <f t="shared" si="6"/>
        <v>35057.35244163499</v>
      </c>
    </row>
    <row r="60" spans="1:5" ht="12.75">
      <c r="A60" s="18">
        <v>40634</v>
      </c>
      <c r="B60" s="16">
        <f t="shared" si="4"/>
        <v>11960.999501296998</v>
      </c>
      <c r="C60" s="17">
        <f t="shared" si="3"/>
        <v>364.98</v>
      </c>
      <c r="D60" s="17">
        <f t="shared" si="5"/>
        <v>11596.019501296998</v>
      </c>
      <c r="E60" s="17">
        <f t="shared" si="6"/>
        <v>23461.33294033799</v>
      </c>
    </row>
    <row r="61" spans="1:5" ht="12.75">
      <c r="A61" s="18">
        <v>40664</v>
      </c>
      <c r="B61" s="16">
        <f t="shared" si="4"/>
        <v>11960.999501296998</v>
      </c>
      <c r="C61" s="17">
        <f t="shared" si="3"/>
        <v>244.25</v>
      </c>
      <c r="D61" s="17">
        <f t="shared" si="5"/>
        <v>11716.749501296998</v>
      </c>
      <c r="E61" s="17">
        <f t="shared" si="6"/>
        <v>11744.583439040993</v>
      </c>
    </row>
    <row r="62" spans="1:5" ht="12.75">
      <c r="A62" s="18">
        <v>40695</v>
      </c>
      <c r="B62" s="16">
        <f>E61+C62</f>
        <v>11866.853439040993</v>
      </c>
      <c r="C62" s="17">
        <f t="shared" si="3"/>
        <v>122.27</v>
      </c>
      <c r="D62" s="17">
        <f t="shared" si="5"/>
        <v>11744.583439040993</v>
      </c>
      <c r="E62" s="17">
        <f t="shared" si="6"/>
        <v>0</v>
      </c>
    </row>
    <row r="63" spans="1:5" ht="12.75">
      <c r="A63" s="18"/>
      <c r="B63" s="16"/>
      <c r="C63" s="17"/>
      <c r="D63" s="17"/>
      <c r="E63" s="17"/>
    </row>
    <row r="64" spans="1:5" ht="12.75">
      <c r="A64" s="18"/>
      <c r="B64" s="16"/>
      <c r="C64" s="17"/>
      <c r="D64" s="17"/>
      <c r="E64" s="17"/>
    </row>
    <row r="65" spans="1:5" ht="12.75">
      <c r="A65" s="18"/>
      <c r="B65" s="16"/>
      <c r="C65" s="17"/>
      <c r="D65" s="17"/>
      <c r="E65" s="17"/>
    </row>
    <row r="66" spans="1:5" ht="12.75">
      <c r="A66" s="18"/>
      <c r="B66" s="16"/>
      <c r="C66" s="17"/>
      <c r="D66" s="17"/>
      <c r="E66" s="17"/>
    </row>
    <row r="67" spans="1:5" ht="12.75">
      <c r="A67" s="18"/>
      <c r="B67" s="16"/>
      <c r="C67" s="17"/>
      <c r="D67" s="17"/>
      <c r="E67" s="17"/>
    </row>
    <row r="68" spans="1:5" ht="12.75">
      <c r="A68" s="18"/>
      <c r="B68" s="16"/>
      <c r="C68" s="17"/>
      <c r="D68" s="17"/>
      <c r="E68" s="17"/>
    </row>
    <row r="69" spans="1:5" ht="12.75">
      <c r="A69" s="18"/>
      <c r="B69" s="16"/>
      <c r="C69" s="17"/>
      <c r="D69" s="17"/>
      <c r="E69" s="17"/>
    </row>
    <row r="70" spans="1:5" ht="12.75">
      <c r="A70" s="18"/>
      <c r="B70" s="16"/>
      <c r="C70" s="17"/>
      <c r="D70" s="17"/>
      <c r="E70" s="17"/>
    </row>
    <row r="71" spans="1:5" ht="12.75">
      <c r="A71" s="18"/>
      <c r="B71" s="16"/>
      <c r="C71" s="17"/>
      <c r="D71" s="17"/>
      <c r="E71" s="17"/>
    </row>
    <row r="72" spans="1:5" ht="12.75">
      <c r="A72" s="18"/>
      <c r="B72" s="16"/>
      <c r="C72" s="17"/>
      <c r="D72" s="17"/>
      <c r="E72" s="17"/>
    </row>
    <row r="73" spans="1:5" ht="12.75">
      <c r="A73" s="18"/>
      <c r="B73" s="16"/>
      <c r="C73" s="17"/>
      <c r="D73" s="17"/>
      <c r="E73" s="17"/>
    </row>
    <row r="74" spans="1:5" ht="12.75">
      <c r="A74" s="18"/>
      <c r="B74" s="16"/>
      <c r="C74" s="17"/>
      <c r="D74" s="17"/>
      <c r="E74" s="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74"/>
  <sheetViews>
    <sheetView workbookViewId="0" topLeftCell="A1">
      <selection activeCell="E10" sqref="E10"/>
    </sheetView>
  </sheetViews>
  <sheetFormatPr defaultColWidth="9.00390625" defaultRowHeight="12.75"/>
  <cols>
    <col min="1" max="1" width="24.625" style="12" customWidth="1"/>
    <col min="2" max="2" width="14.125" style="12" customWidth="1"/>
    <col min="3" max="3" width="11.00390625" style="0" customWidth="1"/>
    <col min="4" max="4" width="17.00390625" style="0" customWidth="1"/>
    <col min="5" max="5" width="12.375" style="0" customWidth="1"/>
    <col min="6" max="6" width="12.25390625" style="0" bestFit="1" customWidth="1"/>
  </cols>
  <sheetData>
    <row r="2" spans="1:4" ht="12.75">
      <c r="A2" s="1" t="s">
        <v>0</v>
      </c>
      <c r="B2" s="1"/>
      <c r="C2" s="2"/>
      <c r="D2" s="2" t="s">
        <v>1</v>
      </c>
    </row>
    <row r="3" spans="1:5" ht="12.75">
      <c r="A3" s="21" t="s">
        <v>2</v>
      </c>
      <c r="B3" s="21">
        <v>500000</v>
      </c>
      <c r="C3" s="2"/>
      <c r="D3" s="30" t="s">
        <v>15</v>
      </c>
      <c r="E3" s="31">
        <f>PMT(C8,B10,-B5,B7)</f>
        <v>8897.779073960704</v>
      </c>
    </row>
    <row r="4" spans="1:5" ht="12.75">
      <c r="A4" s="24" t="s">
        <v>13</v>
      </c>
      <c r="B4" s="25">
        <v>0.25</v>
      </c>
      <c r="C4" s="2"/>
      <c r="D4" s="36"/>
      <c r="E4" s="37"/>
    </row>
    <row r="5" spans="1:5" ht="12.75">
      <c r="A5" s="3" t="s">
        <v>4</v>
      </c>
      <c r="B5" s="26">
        <v>400000</v>
      </c>
      <c r="C5" s="2"/>
      <c r="D5" s="38"/>
      <c r="E5" s="39"/>
    </row>
    <row r="6" spans="1:4" ht="27" customHeight="1" hidden="1">
      <c r="A6" s="4" t="s">
        <v>5</v>
      </c>
      <c r="B6" s="5">
        <v>0</v>
      </c>
      <c r="C6" s="2"/>
      <c r="D6" s="6"/>
    </row>
    <row r="7" spans="1:5" ht="12.75" hidden="1">
      <c r="A7" s="3" t="s">
        <v>6</v>
      </c>
      <c r="B7" s="7">
        <f>B5*B6</f>
        <v>0</v>
      </c>
      <c r="C7" s="2"/>
      <c r="D7" s="6"/>
      <c r="E7" s="8"/>
    </row>
    <row r="8" spans="1:5" ht="12.75">
      <c r="A8" s="21" t="s">
        <v>7</v>
      </c>
      <c r="B8" s="27">
        <v>0.12</v>
      </c>
      <c r="C8" s="9">
        <f>B8/12</f>
        <v>0.01</v>
      </c>
      <c r="D8" s="35"/>
      <c r="E8" s="32"/>
    </row>
    <row r="9" spans="1:5" ht="12.75">
      <c r="A9" s="21" t="s">
        <v>8</v>
      </c>
      <c r="B9" s="28">
        <v>8000</v>
      </c>
      <c r="C9" s="10"/>
      <c r="D9" s="38"/>
      <c r="E9" s="38"/>
    </row>
    <row r="10" spans="1:5" ht="24" customHeight="1">
      <c r="A10" s="22" t="s">
        <v>16</v>
      </c>
      <c r="B10" s="23">
        <v>60</v>
      </c>
      <c r="C10" s="11"/>
      <c r="D10" s="38"/>
      <c r="E10" s="38"/>
    </row>
    <row r="11" spans="1:4" ht="12.75">
      <c r="A11" s="29" t="s">
        <v>14</v>
      </c>
      <c r="B11" s="29">
        <v>150</v>
      </c>
      <c r="D11" s="2"/>
    </row>
    <row r="12" spans="1:4" ht="12.75">
      <c r="A12" s="1"/>
      <c r="B12" s="13"/>
      <c r="C12" s="14"/>
      <c r="D12" s="2"/>
    </row>
    <row r="13" spans="1:5" ht="12.75">
      <c r="A13" s="12" t="s">
        <v>9</v>
      </c>
      <c r="B13" s="12" t="s">
        <v>3</v>
      </c>
      <c r="C13" t="s">
        <v>10</v>
      </c>
      <c r="D13" t="s">
        <v>11</v>
      </c>
      <c r="E13" t="s">
        <v>12</v>
      </c>
    </row>
    <row r="14" spans="1:5" ht="12.75">
      <c r="A14" s="18">
        <v>39234</v>
      </c>
      <c r="E14" s="15">
        <f>B5</f>
        <v>400000</v>
      </c>
    </row>
    <row r="15" spans="1:5" ht="12.75">
      <c r="A15" s="18">
        <v>39264</v>
      </c>
      <c r="B15" s="16">
        <f aca="true" t="shared" si="0" ref="B15:B73">$E$3</f>
        <v>8897.779073960704</v>
      </c>
      <c r="C15" s="17">
        <f>ROUND(E14*$B$8*30.4/365,2)</f>
        <v>3997.81</v>
      </c>
      <c r="D15" s="17">
        <f aca="true" t="shared" si="1" ref="D15:D74">B15-C15</f>
        <v>4899.969073960705</v>
      </c>
      <c r="E15" s="17">
        <f aca="true" t="shared" si="2" ref="E15:E74">E14-D15</f>
        <v>395100.03092603927</v>
      </c>
    </row>
    <row r="16" spans="1:5" ht="12.75">
      <c r="A16" s="18">
        <v>39295</v>
      </c>
      <c r="B16" s="16">
        <f t="shared" si="0"/>
        <v>8897.779073960704</v>
      </c>
      <c r="C16" s="17">
        <f aca="true" t="shared" si="3" ref="C16:C74">ROUND(E15*$B$8*30.4/365,2)</f>
        <v>3948.84</v>
      </c>
      <c r="D16" s="17">
        <f t="shared" si="1"/>
        <v>4948.939073960704</v>
      </c>
      <c r="E16" s="17">
        <f t="shared" si="2"/>
        <v>390151.09185207856</v>
      </c>
    </row>
    <row r="17" spans="1:5" ht="12.75">
      <c r="A17" s="18">
        <v>39326</v>
      </c>
      <c r="B17" s="16">
        <f t="shared" si="0"/>
        <v>8897.779073960704</v>
      </c>
      <c r="C17" s="17">
        <f t="shared" si="3"/>
        <v>3899.37</v>
      </c>
      <c r="D17" s="17">
        <f t="shared" si="1"/>
        <v>4998.4090739607045</v>
      </c>
      <c r="E17" s="17">
        <f t="shared" si="2"/>
        <v>385152.6827781179</v>
      </c>
    </row>
    <row r="18" spans="1:5" ht="12.75">
      <c r="A18" s="18">
        <v>39356</v>
      </c>
      <c r="B18" s="16">
        <f t="shared" si="0"/>
        <v>8897.779073960704</v>
      </c>
      <c r="C18" s="17">
        <f t="shared" si="3"/>
        <v>3849.42</v>
      </c>
      <c r="D18" s="17">
        <f t="shared" si="1"/>
        <v>5048.359073960704</v>
      </c>
      <c r="E18" s="17">
        <f t="shared" si="2"/>
        <v>380104.3237041572</v>
      </c>
    </row>
    <row r="19" spans="1:5" ht="12.75">
      <c r="A19" s="18">
        <v>39387</v>
      </c>
      <c r="B19" s="16">
        <f t="shared" si="0"/>
        <v>8897.779073960704</v>
      </c>
      <c r="C19" s="17">
        <f t="shared" si="3"/>
        <v>3798.96</v>
      </c>
      <c r="D19" s="17">
        <f t="shared" si="1"/>
        <v>5098.819073960704</v>
      </c>
      <c r="E19" s="17">
        <f t="shared" si="2"/>
        <v>375005.5046301965</v>
      </c>
    </row>
    <row r="20" spans="1:5" ht="12.75">
      <c r="A20" s="18">
        <v>39417</v>
      </c>
      <c r="B20" s="16">
        <f t="shared" si="0"/>
        <v>8897.779073960704</v>
      </c>
      <c r="C20" s="17">
        <f t="shared" si="3"/>
        <v>3748</v>
      </c>
      <c r="D20" s="17">
        <f t="shared" si="1"/>
        <v>5149.779073960704</v>
      </c>
      <c r="E20" s="17">
        <f t="shared" si="2"/>
        <v>369855.72555623576</v>
      </c>
    </row>
    <row r="21" spans="1:5" ht="12.75">
      <c r="A21" s="18">
        <v>39448</v>
      </c>
      <c r="B21" s="16">
        <f t="shared" si="0"/>
        <v>8897.779073960704</v>
      </c>
      <c r="C21" s="17">
        <f t="shared" si="3"/>
        <v>3696.53</v>
      </c>
      <c r="D21" s="17">
        <f t="shared" si="1"/>
        <v>5201.249073960704</v>
      </c>
      <c r="E21" s="17">
        <f t="shared" si="2"/>
        <v>364654.47648227506</v>
      </c>
    </row>
    <row r="22" spans="1:5" ht="12.75">
      <c r="A22" s="18">
        <v>39479</v>
      </c>
      <c r="B22" s="16">
        <f t="shared" si="0"/>
        <v>8897.779073960704</v>
      </c>
      <c r="C22" s="17">
        <f t="shared" si="3"/>
        <v>3644.55</v>
      </c>
      <c r="D22" s="17">
        <f t="shared" si="1"/>
        <v>5253.229073960704</v>
      </c>
      <c r="E22" s="17">
        <f t="shared" si="2"/>
        <v>359401.2474083144</v>
      </c>
    </row>
    <row r="23" spans="1:5" ht="12.75">
      <c r="A23" s="18">
        <v>39508</v>
      </c>
      <c r="B23" s="16">
        <f t="shared" si="0"/>
        <v>8897.779073960704</v>
      </c>
      <c r="C23" s="17">
        <f t="shared" si="3"/>
        <v>3592.04</v>
      </c>
      <c r="D23" s="17">
        <f t="shared" si="1"/>
        <v>5305.739073960704</v>
      </c>
      <c r="E23" s="17">
        <f t="shared" si="2"/>
        <v>354095.5083343537</v>
      </c>
    </row>
    <row r="24" spans="1:5" ht="12.75">
      <c r="A24" s="18">
        <v>39539</v>
      </c>
      <c r="B24" s="16">
        <f t="shared" si="0"/>
        <v>8897.779073960704</v>
      </c>
      <c r="C24" s="17">
        <f t="shared" si="3"/>
        <v>3539.01</v>
      </c>
      <c r="D24" s="17">
        <f t="shared" si="1"/>
        <v>5358.769073960704</v>
      </c>
      <c r="E24" s="17">
        <f t="shared" si="2"/>
        <v>348736.73926039296</v>
      </c>
    </row>
    <row r="25" spans="1:5" ht="12.75">
      <c r="A25" s="18">
        <v>39569</v>
      </c>
      <c r="B25" s="16">
        <f t="shared" si="0"/>
        <v>8897.779073960704</v>
      </c>
      <c r="C25" s="17">
        <f t="shared" si="3"/>
        <v>3485.46</v>
      </c>
      <c r="D25" s="17">
        <f t="shared" si="1"/>
        <v>5412.319073960704</v>
      </c>
      <c r="E25" s="17">
        <f t="shared" si="2"/>
        <v>343324.42018643225</v>
      </c>
    </row>
    <row r="26" spans="1:5" ht="12.75">
      <c r="A26" s="18">
        <v>39600</v>
      </c>
      <c r="B26" s="16">
        <f t="shared" si="0"/>
        <v>8897.779073960704</v>
      </c>
      <c r="C26" s="17">
        <f t="shared" si="3"/>
        <v>3431.36</v>
      </c>
      <c r="D26" s="17">
        <f t="shared" si="1"/>
        <v>5466.419073960704</v>
      </c>
      <c r="E26" s="17">
        <f t="shared" si="2"/>
        <v>337858.00111247157</v>
      </c>
    </row>
    <row r="27" spans="1:5" ht="12.75">
      <c r="A27" s="18">
        <v>39630</v>
      </c>
      <c r="B27" s="16">
        <f t="shared" si="0"/>
        <v>8897.779073960704</v>
      </c>
      <c r="C27" s="17">
        <f t="shared" si="3"/>
        <v>3376.73</v>
      </c>
      <c r="D27" s="17">
        <f t="shared" si="1"/>
        <v>5521.049073960705</v>
      </c>
      <c r="E27" s="17">
        <f t="shared" si="2"/>
        <v>332336.9520385109</v>
      </c>
    </row>
    <row r="28" spans="1:5" ht="12.75">
      <c r="A28" s="18">
        <v>39661</v>
      </c>
      <c r="B28" s="16">
        <f t="shared" si="0"/>
        <v>8897.779073960704</v>
      </c>
      <c r="C28" s="17">
        <f t="shared" si="3"/>
        <v>3321.55</v>
      </c>
      <c r="D28" s="17">
        <f t="shared" si="1"/>
        <v>5576.229073960704</v>
      </c>
      <c r="E28" s="17">
        <f t="shared" si="2"/>
        <v>326760.7229645502</v>
      </c>
    </row>
    <row r="29" spans="1:5" ht="12.75">
      <c r="A29" s="18">
        <v>39692</v>
      </c>
      <c r="B29" s="16">
        <f t="shared" si="0"/>
        <v>8897.779073960704</v>
      </c>
      <c r="C29" s="17">
        <f t="shared" si="3"/>
        <v>3265.82</v>
      </c>
      <c r="D29" s="17">
        <f t="shared" si="1"/>
        <v>5631.959073960705</v>
      </c>
      <c r="E29" s="17">
        <f t="shared" si="2"/>
        <v>321128.7638905895</v>
      </c>
    </row>
    <row r="30" spans="1:5" ht="12.75">
      <c r="A30" s="18">
        <v>39722</v>
      </c>
      <c r="B30" s="16">
        <f t="shared" si="0"/>
        <v>8897.779073960704</v>
      </c>
      <c r="C30" s="17">
        <f t="shared" si="3"/>
        <v>3209.53</v>
      </c>
      <c r="D30" s="17">
        <f t="shared" si="1"/>
        <v>5688.249073960704</v>
      </c>
      <c r="E30" s="17">
        <f t="shared" si="2"/>
        <v>315440.51481662877</v>
      </c>
    </row>
    <row r="31" spans="1:5" ht="12.75">
      <c r="A31" s="18">
        <v>39753</v>
      </c>
      <c r="B31" s="16">
        <f t="shared" si="0"/>
        <v>8897.779073960704</v>
      </c>
      <c r="C31" s="17">
        <f t="shared" si="3"/>
        <v>3152.68</v>
      </c>
      <c r="D31" s="17">
        <f t="shared" si="1"/>
        <v>5745.099073960704</v>
      </c>
      <c r="E31" s="17">
        <f t="shared" si="2"/>
        <v>309695.4157426681</v>
      </c>
    </row>
    <row r="32" spans="1:5" ht="12.75">
      <c r="A32" s="18">
        <v>39783</v>
      </c>
      <c r="B32" s="16">
        <f t="shared" si="0"/>
        <v>8897.779073960704</v>
      </c>
      <c r="C32" s="17">
        <f t="shared" si="3"/>
        <v>3095.26</v>
      </c>
      <c r="D32" s="17">
        <f t="shared" si="1"/>
        <v>5802.519073960704</v>
      </c>
      <c r="E32" s="17">
        <f t="shared" si="2"/>
        <v>303892.89666870737</v>
      </c>
    </row>
    <row r="33" spans="1:5" ht="12.75">
      <c r="A33" s="18">
        <v>39814</v>
      </c>
      <c r="B33" s="16">
        <f t="shared" si="0"/>
        <v>8897.779073960704</v>
      </c>
      <c r="C33" s="17">
        <f t="shared" si="3"/>
        <v>3037.26</v>
      </c>
      <c r="D33" s="17">
        <f t="shared" si="1"/>
        <v>5860.519073960704</v>
      </c>
      <c r="E33" s="17">
        <f t="shared" si="2"/>
        <v>298032.37759474665</v>
      </c>
    </row>
    <row r="34" spans="1:5" ht="12.75">
      <c r="A34" s="18">
        <v>39845</v>
      </c>
      <c r="B34" s="16">
        <f t="shared" si="0"/>
        <v>8897.779073960704</v>
      </c>
      <c r="C34" s="17">
        <f t="shared" si="3"/>
        <v>2978.69</v>
      </c>
      <c r="D34" s="17">
        <f t="shared" si="1"/>
        <v>5919.089073960704</v>
      </c>
      <c r="E34" s="17">
        <f t="shared" si="2"/>
        <v>292113.2885207859</v>
      </c>
    </row>
    <row r="35" spans="1:5" ht="12.75">
      <c r="A35" s="18">
        <v>39873</v>
      </c>
      <c r="B35" s="16">
        <f t="shared" si="0"/>
        <v>8897.779073960704</v>
      </c>
      <c r="C35" s="17">
        <f t="shared" si="3"/>
        <v>2919.53</v>
      </c>
      <c r="D35" s="17">
        <f t="shared" si="1"/>
        <v>5978.249073960704</v>
      </c>
      <c r="E35" s="17">
        <f t="shared" si="2"/>
        <v>286135.0394468252</v>
      </c>
    </row>
    <row r="36" spans="1:5" ht="12.75">
      <c r="A36" s="18">
        <v>39904</v>
      </c>
      <c r="B36" s="16">
        <f t="shared" si="0"/>
        <v>8897.779073960704</v>
      </c>
      <c r="C36" s="17">
        <f t="shared" si="3"/>
        <v>2859.78</v>
      </c>
      <c r="D36" s="17">
        <f t="shared" si="1"/>
        <v>6037.999073960704</v>
      </c>
      <c r="E36" s="17">
        <f t="shared" si="2"/>
        <v>280097.0403728645</v>
      </c>
    </row>
    <row r="37" spans="1:5" ht="12.75">
      <c r="A37" s="18">
        <v>39934</v>
      </c>
      <c r="B37" s="16">
        <f t="shared" si="0"/>
        <v>8897.779073960704</v>
      </c>
      <c r="C37" s="17">
        <f t="shared" si="3"/>
        <v>2799.44</v>
      </c>
      <c r="D37" s="17">
        <f t="shared" si="1"/>
        <v>6098.339073960704</v>
      </c>
      <c r="E37" s="17">
        <f t="shared" si="2"/>
        <v>273998.7012989038</v>
      </c>
    </row>
    <row r="38" spans="1:5" ht="12.75">
      <c r="A38" s="18">
        <v>39965</v>
      </c>
      <c r="B38" s="16">
        <f t="shared" si="0"/>
        <v>8897.779073960704</v>
      </c>
      <c r="C38" s="17">
        <f t="shared" si="3"/>
        <v>2738.49</v>
      </c>
      <c r="D38" s="17">
        <f t="shared" si="1"/>
        <v>6159.289073960705</v>
      </c>
      <c r="E38" s="17">
        <f t="shared" si="2"/>
        <v>267839.4122249431</v>
      </c>
    </row>
    <row r="39" spans="1:5" ht="12.75">
      <c r="A39" s="18">
        <v>39995</v>
      </c>
      <c r="B39" s="16">
        <f t="shared" si="0"/>
        <v>8897.779073960704</v>
      </c>
      <c r="C39" s="17">
        <f t="shared" si="3"/>
        <v>2676.93</v>
      </c>
      <c r="D39" s="17">
        <f t="shared" si="1"/>
        <v>6220.849073960704</v>
      </c>
      <c r="E39" s="17">
        <f t="shared" si="2"/>
        <v>261618.5631509824</v>
      </c>
    </row>
    <row r="40" spans="1:5" ht="12.75">
      <c r="A40" s="18">
        <v>40026</v>
      </c>
      <c r="B40" s="16">
        <f t="shared" si="0"/>
        <v>8897.779073960704</v>
      </c>
      <c r="C40" s="17">
        <f t="shared" si="3"/>
        <v>2614.75</v>
      </c>
      <c r="D40" s="17">
        <f t="shared" si="1"/>
        <v>6283.029073960704</v>
      </c>
      <c r="E40" s="17">
        <f t="shared" si="2"/>
        <v>255335.5340770217</v>
      </c>
    </row>
    <row r="41" spans="1:5" ht="12.75">
      <c r="A41" s="18">
        <v>40057</v>
      </c>
      <c r="B41" s="16">
        <f t="shared" si="0"/>
        <v>8897.779073960704</v>
      </c>
      <c r="C41" s="17">
        <f t="shared" si="3"/>
        <v>2551.96</v>
      </c>
      <c r="D41" s="17">
        <f t="shared" si="1"/>
        <v>6345.819073960704</v>
      </c>
      <c r="E41" s="17">
        <f t="shared" si="2"/>
        <v>248989.715003061</v>
      </c>
    </row>
    <row r="42" spans="1:5" ht="12.75">
      <c r="A42" s="18">
        <v>40087</v>
      </c>
      <c r="B42" s="16">
        <f t="shared" si="0"/>
        <v>8897.779073960704</v>
      </c>
      <c r="C42" s="17">
        <f t="shared" si="3"/>
        <v>2488.53</v>
      </c>
      <c r="D42" s="17">
        <f t="shared" si="1"/>
        <v>6409.249073960704</v>
      </c>
      <c r="E42" s="17">
        <f t="shared" si="2"/>
        <v>242580.4659291003</v>
      </c>
    </row>
    <row r="43" spans="1:5" ht="12.75">
      <c r="A43" s="18">
        <v>40118</v>
      </c>
      <c r="B43" s="16">
        <f t="shared" si="0"/>
        <v>8897.779073960704</v>
      </c>
      <c r="C43" s="17">
        <f t="shared" si="3"/>
        <v>2424.48</v>
      </c>
      <c r="D43" s="17">
        <f t="shared" si="1"/>
        <v>6473.299073960705</v>
      </c>
      <c r="E43" s="17">
        <f t="shared" si="2"/>
        <v>236107.1668551396</v>
      </c>
    </row>
    <row r="44" spans="1:5" ht="12.75">
      <c r="A44" s="18">
        <v>40148</v>
      </c>
      <c r="B44" s="16">
        <f t="shared" si="0"/>
        <v>8897.779073960704</v>
      </c>
      <c r="C44" s="17">
        <f t="shared" si="3"/>
        <v>2359.78</v>
      </c>
      <c r="D44" s="17">
        <f t="shared" si="1"/>
        <v>6537.999073960704</v>
      </c>
      <c r="E44" s="17">
        <f t="shared" si="2"/>
        <v>229569.1677811789</v>
      </c>
    </row>
    <row r="45" spans="1:5" ht="12.75">
      <c r="A45" s="18">
        <v>40179</v>
      </c>
      <c r="B45" s="16">
        <f t="shared" si="0"/>
        <v>8897.779073960704</v>
      </c>
      <c r="C45" s="17">
        <f t="shared" si="3"/>
        <v>2294.43</v>
      </c>
      <c r="D45" s="17">
        <f t="shared" si="1"/>
        <v>6603.349073960704</v>
      </c>
      <c r="E45" s="17">
        <f t="shared" si="2"/>
        <v>222965.8187072182</v>
      </c>
    </row>
    <row r="46" spans="1:5" ht="12.75">
      <c r="A46" s="18">
        <v>40210</v>
      </c>
      <c r="B46" s="16">
        <f t="shared" si="0"/>
        <v>8897.779073960704</v>
      </c>
      <c r="C46" s="17">
        <f t="shared" si="3"/>
        <v>2228.44</v>
      </c>
      <c r="D46" s="17">
        <f t="shared" si="1"/>
        <v>6669.339073960704</v>
      </c>
      <c r="E46" s="17">
        <f t="shared" si="2"/>
        <v>216296.4796332575</v>
      </c>
    </row>
    <row r="47" spans="1:5" ht="12.75">
      <c r="A47" s="18">
        <v>40238</v>
      </c>
      <c r="B47" s="16">
        <f t="shared" si="0"/>
        <v>8897.779073960704</v>
      </c>
      <c r="C47" s="17">
        <f t="shared" si="3"/>
        <v>2161.78</v>
      </c>
      <c r="D47" s="17">
        <f t="shared" si="1"/>
        <v>6735.999073960704</v>
      </c>
      <c r="E47" s="17">
        <f t="shared" si="2"/>
        <v>209560.4805592968</v>
      </c>
    </row>
    <row r="48" spans="1:5" ht="12.75">
      <c r="A48" s="18">
        <v>40269</v>
      </c>
      <c r="B48" s="16">
        <f t="shared" si="0"/>
        <v>8897.779073960704</v>
      </c>
      <c r="C48" s="17">
        <f t="shared" si="3"/>
        <v>2094.46</v>
      </c>
      <c r="D48" s="17">
        <f t="shared" si="1"/>
        <v>6803.319073960704</v>
      </c>
      <c r="E48" s="17">
        <f t="shared" si="2"/>
        <v>202757.16148533608</v>
      </c>
    </row>
    <row r="49" spans="1:5" ht="12.75">
      <c r="A49" s="18">
        <v>40299</v>
      </c>
      <c r="B49" s="16">
        <f t="shared" si="0"/>
        <v>8897.779073960704</v>
      </c>
      <c r="C49" s="17">
        <f t="shared" si="3"/>
        <v>2026.46</v>
      </c>
      <c r="D49" s="17">
        <f t="shared" si="1"/>
        <v>6871.319073960704</v>
      </c>
      <c r="E49" s="17">
        <f t="shared" si="2"/>
        <v>195885.84241137537</v>
      </c>
    </row>
    <row r="50" spans="1:5" ht="12.75">
      <c r="A50" s="18">
        <v>40330</v>
      </c>
      <c r="B50" s="16">
        <f t="shared" si="0"/>
        <v>8897.779073960704</v>
      </c>
      <c r="C50" s="17">
        <f t="shared" si="3"/>
        <v>1957.79</v>
      </c>
      <c r="D50" s="17">
        <f t="shared" si="1"/>
        <v>6939.989073960704</v>
      </c>
      <c r="E50" s="17">
        <f t="shared" si="2"/>
        <v>188945.85333741468</v>
      </c>
    </row>
    <row r="51" spans="1:5" ht="12.75">
      <c r="A51" s="18">
        <v>40360</v>
      </c>
      <c r="B51" s="16">
        <f t="shared" si="0"/>
        <v>8897.779073960704</v>
      </c>
      <c r="C51" s="17">
        <f t="shared" si="3"/>
        <v>1888.42</v>
      </c>
      <c r="D51" s="17">
        <f t="shared" si="1"/>
        <v>7009.359073960704</v>
      </c>
      <c r="E51" s="17">
        <f t="shared" si="2"/>
        <v>181936.49426345396</v>
      </c>
    </row>
    <row r="52" spans="1:5" ht="12.75">
      <c r="A52" s="18">
        <v>40391</v>
      </c>
      <c r="B52" s="16">
        <f t="shared" si="0"/>
        <v>8897.779073960704</v>
      </c>
      <c r="C52" s="17">
        <f t="shared" si="3"/>
        <v>1818.37</v>
      </c>
      <c r="D52" s="17">
        <f t="shared" si="1"/>
        <v>7079.4090739607045</v>
      </c>
      <c r="E52" s="17">
        <f t="shared" si="2"/>
        <v>174857.08518949326</v>
      </c>
    </row>
    <row r="53" spans="1:5" ht="12.75">
      <c r="A53" s="18">
        <v>40422</v>
      </c>
      <c r="B53" s="16">
        <f t="shared" si="0"/>
        <v>8897.779073960704</v>
      </c>
      <c r="C53" s="17">
        <f t="shared" si="3"/>
        <v>1747.61</v>
      </c>
      <c r="D53" s="17">
        <f t="shared" si="1"/>
        <v>7150.169073960705</v>
      </c>
      <c r="E53" s="17">
        <f t="shared" si="2"/>
        <v>167706.91611553254</v>
      </c>
    </row>
    <row r="54" spans="1:5" ht="12.75">
      <c r="A54" s="18">
        <v>40452</v>
      </c>
      <c r="B54" s="16">
        <f t="shared" si="0"/>
        <v>8897.779073960704</v>
      </c>
      <c r="C54" s="17">
        <f t="shared" si="3"/>
        <v>1676.15</v>
      </c>
      <c r="D54" s="17">
        <f t="shared" si="1"/>
        <v>7221.629073960705</v>
      </c>
      <c r="E54" s="17">
        <f t="shared" si="2"/>
        <v>160485.28704157184</v>
      </c>
    </row>
    <row r="55" spans="1:5" ht="12.75">
      <c r="A55" s="18">
        <v>40483</v>
      </c>
      <c r="B55" s="16">
        <f t="shared" si="0"/>
        <v>8897.779073960704</v>
      </c>
      <c r="C55" s="17">
        <f t="shared" si="3"/>
        <v>1603.97</v>
      </c>
      <c r="D55" s="17">
        <f t="shared" si="1"/>
        <v>7293.809073960704</v>
      </c>
      <c r="E55" s="17">
        <f t="shared" si="2"/>
        <v>153191.47796761114</v>
      </c>
    </row>
    <row r="56" spans="1:5" ht="12.75">
      <c r="A56" s="18">
        <v>40513</v>
      </c>
      <c r="B56" s="16">
        <f t="shared" si="0"/>
        <v>8897.779073960704</v>
      </c>
      <c r="C56" s="17">
        <f t="shared" si="3"/>
        <v>1531.08</v>
      </c>
      <c r="D56" s="17">
        <f t="shared" si="1"/>
        <v>7366.6990739607045</v>
      </c>
      <c r="E56" s="17">
        <f t="shared" si="2"/>
        <v>145824.77889365042</v>
      </c>
    </row>
    <row r="57" spans="1:5" ht="12.75">
      <c r="A57" s="18">
        <v>40544</v>
      </c>
      <c r="B57" s="16">
        <f t="shared" si="0"/>
        <v>8897.779073960704</v>
      </c>
      <c r="C57" s="17">
        <f t="shared" si="3"/>
        <v>1457.45</v>
      </c>
      <c r="D57" s="17">
        <f t="shared" si="1"/>
        <v>7440.329073960705</v>
      </c>
      <c r="E57" s="17">
        <f t="shared" si="2"/>
        <v>138384.4498196897</v>
      </c>
    </row>
    <row r="58" spans="1:5" ht="12.75">
      <c r="A58" s="18">
        <v>40575</v>
      </c>
      <c r="B58" s="16">
        <f t="shared" si="0"/>
        <v>8897.779073960704</v>
      </c>
      <c r="C58" s="17">
        <f t="shared" si="3"/>
        <v>1383.09</v>
      </c>
      <c r="D58" s="17">
        <f t="shared" si="1"/>
        <v>7514.689073960704</v>
      </c>
      <c r="E58" s="17">
        <f t="shared" si="2"/>
        <v>130869.760745729</v>
      </c>
    </row>
    <row r="59" spans="1:5" ht="12.75">
      <c r="A59" s="18">
        <v>40603</v>
      </c>
      <c r="B59" s="16">
        <f t="shared" si="0"/>
        <v>8897.779073960704</v>
      </c>
      <c r="C59" s="17">
        <f t="shared" si="3"/>
        <v>1307.98</v>
      </c>
      <c r="D59" s="17">
        <f t="shared" si="1"/>
        <v>7589.799073960705</v>
      </c>
      <c r="E59" s="17">
        <f t="shared" si="2"/>
        <v>123279.9616717683</v>
      </c>
    </row>
    <row r="60" spans="1:5" ht="12.75">
      <c r="A60" s="18">
        <v>40634</v>
      </c>
      <c r="B60" s="16">
        <f t="shared" si="0"/>
        <v>8897.779073960704</v>
      </c>
      <c r="C60" s="17">
        <f t="shared" si="3"/>
        <v>1232.12</v>
      </c>
      <c r="D60" s="17">
        <f t="shared" si="1"/>
        <v>7665.6590739607045</v>
      </c>
      <c r="E60" s="17">
        <f t="shared" si="2"/>
        <v>115614.30259780759</v>
      </c>
    </row>
    <row r="61" spans="1:5" ht="12.75">
      <c r="A61" s="18">
        <v>40664</v>
      </c>
      <c r="B61" s="16">
        <f t="shared" si="0"/>
        <v>8897.779073960704</v>
      </c>
      <c r="C61" s="17">
        <f t="shared" si="3"/>
        <v>1155.51</v>
      </c>
      <c r="D61" s="17">
        <f t="shared" si="1"/>
        <v>7742.269073960704</v>
      </c>
      <c r="E61" s="17">
        <f t="shared" si="2"/>
        <v>107872.03352384688</v>
      </c>
    </row>
    <row r="62" spans="1:5" ht="12.75">
      <c r="A62" s="18">
        <v>40695</v>
      </c>
      <c r="B62" s="16">
        <f t="shared" si="0"/>
        <v>8897.779073960704</v>
      </c>
      <c r="C62" s="17">
        <f t="shared" si="3"/>
        <v>1078.13</v>
      </c>
      <c r="D62" s="17">
        <f t="shared" si="1"/>
        <v>7819.649073960704</v>
      </c>
      <c r="E62" s="17">
        <f t="shared" si="2"/>
        <v>100052.38444988617</v>
      </c>
    </row>
    <row r="63" spans="1:5" ht="12.75">
      <c r="A63" s="18">
        <v>40725</v>
      </c>
      <c r="B63" s="16">
        <f t="shared" si="0"/>
        <v>8897.779073960704</v>
      </c>
      <c r="C63" s="17">
        <f t="shared" si="3"/>
        <v>999.98</v>
      </c>
      <c r="D63" s="17">
        <f t="shared" si="1"/>
        <v>7897.799073960705</v>
      </c>
      <c r="E63" s="17">
        <f t="shared" si="2"/>
        <v>92154.58537592547</v>
      </c>
    </row>
    <row r="64" spans="1:5" ht="12.75">
      <c r="A64" s="18">
        <v>40756</v>
      </c>
      <c r="B64" s="16">
        <f t="shared" si="0"/>
        <v>8897.779073960704</v>
      </c>
      <c r="C64" s="17">
        <f t="shared" si="3"/>
        <v>921.04</v>
      </c>
      <c r="D64" s="17">
        <f t="shared" si="1"/>
        <v>7976.739073960704</v>
      </c>
      <c r="E64" s="17">
        <f t="shared" si="2"/>
        <v>84177.84630196476</v>
      </c>
    </row>
    <row r="65" spans="1:5" ht="12.75">
      <c r="A65" s="18">
        <v>40787</v>
      </c>
      <c r="B65" s="16">
        <f t="shared" si="0"/>
        <v>8897.779073960704</v>
      </c>
      <c r="C65" s="17">
        <f t="shared" si="3"/>
        <v>841.32</v>
      </c>
      <c r="D65" s="17">
        <f t="shared" si="1"/>
        <v>8056.459073960705</v>
      </c>
      <c r="E65" s="17">
        <f t="shared" si="2"/>
        <v>76121.38722800405</v>
      </c>
    </row>
    <row r="66" spans="1:5" ht="12.75">
      <c r="A66" s="18">
        <v>40817</v>
      </c>
      <c r="B66" s="16">
        <f t="shared" si="0"/>
        <v>8897.779073960704</v>
      </c>
      <c r="C66" s="17">
        <f t="shared" si="3"/>
        <v>760.8</v>
      </c>
      <c r="D66" s="17">
        <f t="shared" si="1"/>
        <v>8136.979073960704</v>
      </c>
      <c r="E66" s="17">
        <f t="shared" si="2"/>
        <v>67984.40815404335</v>
      </c>
    </row>
    <row r="67" spans="1:5" ht="12.75">
      <c r="A67" s="18">
        <v>40848</v>
      </c>
      <c r="B67" s="16">
        <f t="shared" si="0"/>
        <v>8897.779073960704</v>
      </c>
      <c r="C67" s="17">
        <f t="shared" si="3"/>
        <v>679.47</v>
      </c>
      <c r="D67" s="17">
        <f t="shared" si="1"/>
        <v>8218.309073960705</v>
      </c>
      <c r="E67" s="17">
        <f t="shared" si="2"/>
        <v>59766.09908008265</v>
      </c>
    </row>
    <row r="68" spans="1:5" ht="12.75">
      <c r="A68" s="18">
        <v>40878</v>
      </c>
      <c r="B68" s="16">
        <f t="shared" si="0"/>
        <v>8897.779073960704</v>
      </c>
      <c r="C68" s="17">
        <f t="shared" si="3"/>
        <v>597.33</v>
      </c>
      <c r="D68" s="17">
        <f t="shared" si="1"/>
        <v>8300.449073960704</v>
      </c>
      <c r="E68" s="17">
        <f t="shared" si="2"/>
        <v>51465.65000612194</v>
      </c>
    </row>
    <row r="69" spans="1:5" ht="12.75">
      <c r="A69" s="18">
        <v>40909</v>
      </c>
      <c r="B69" s="16">
        <f t="shared" si="0"/>
        <v>8897.779073960704</v>
      </c>
      <c r="C69" s="17">
        <f t="shared" si="3"/>
        <v>514.37</v>
      </c>
      <c r="D69" s="17">
        <f t="shared" si="1"/>
        <v>8383.409073960704</v>
      </c>
      <c r="E69" s="17">
        <f t="shared" si="2"/>
        <v>43082.240932161236</v>
      </c>
    </row>
    <row r="70" spans="1:5" ht="12.75">
      <c r="A70" s="18">
        <v>40940</v>
      </c>
      <c r="B70" s="16">
        <f t="shared" si="0"/>
        <v>8897.779073960704</v>
      </c>
      <c r="C70" s="17">
        <f t="shared" si="3"/>
        <v>430.59</v>
      </c>
      <c r="D70" s="17">
        <f t="shared" si="1"/>
        <v>8467.189073960704</v>
      </c>
      <c r="E70" s="17">
        <f t="shared" si="2"/>
        <v>34615.05185820053</v>
      </c>
    </row>
    <row r="71" spans="1:5" ht="12.75">
      <c r="A71" s="18">
        <v>40969</v>
      </c>
      <c r="B71" s="16">
        <f t="shared" si="0"/>
        <v>8897.779073960704</v>
      </c>
      <c r="C71" s="17">
        <f t="shared" si="3"/>
        <v>345.96</v>
      </c>
      <c r="D71" s="17">
        <f t="shared" si="1"/>
        <v>8551.819073960705</v>
      </c>
      <c r="E71" s="17">
        <f t="shared" si="2"/>
        <v>26063.232784239826</v>
      </c>
    </row>
    <row r="72" spans="1:5" ht="12.75">
      <c r="A72" s="18">
        <v>41000</v>
      </c>
      <c r="B72" s="16">
        <f t="shared" si="0"/>
        <v>8897.779073960704</v>
      </c>
      <c r="C72" s="17">
        <f t="shared" si="3"/>
        <v>260.49</v>
      </c>
      <c r="D72" s="17">
        <f t="shared" si="1"/>
        <v>8637.289073960705</v>
      </c>
      <c r="E72" s="17">
        <f t="shared" si="2"/>
        <v>17425.94371027912</v>
      </c>
    </row>
    <row r="73" spans="1:5" ht="12.75">
      <c r="A73" s="18">
        <v>41030</v>
      </c>
      <c r="B73" s="16">
        <f t="shared" si="0"/>
        <v>8897.779073960704</v>
      </c>
      <c r="C73" s="17">
        <f t="shared" si="3"/>
        <v>174.16</v>
      </c>
      <c r="D73" s="17">
        <f t="shared" si="1"/>
        <v>8723.619073960705</v>
      </c>
      <c r="E73" s="17">
        <f t="shared" si="2"/>
        <v>8702.324636318415</v>
      </c>
    </row>
    <row r="74" spans="1:5" ht="12.75">
      <c r="A74" s="18">
        <v>41061</v>
      </c>
      <c r="B74" s="16">
        <f>E73+C74</f>
        <v>8789.304636318415</v>
      </c>
      <c r="C74" s="17">
        <f t="shared" si="3"/>
        <v>86.98</v>
      </c>
      <c r="D74" s="17">
        <f t="shared" si="1"/>
        <v>8702.324636318415</v>
      </c>
      <c r="E74" s="17">
        <f t="shared" si="2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Романенко Анна</dc:creator>
  <cp:keywords/>
  <dc:description/>
  <cp:lastModifiedBy>rus20-42</cp:lastModifiedBy>
  <cp:lastPrinted>2008-12-19T11:25:01Z</cp:lastPrinted>
  <dcterms:created xsi:type="dcterms:W3CDTF">2007-06-21T06:14:59Z</dcterms:created>
  <dcterms:modified xsi:type="dcterms:W3CDTF">2009-01-12T07:14:23Z</dcterms:modified>
  <cp:category/>
  <cp:version/>
  <cp:contentType/>
  <cp:contentStatus/>
</cp:coreProperties>
</file>